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rrenWallbank\Dropbox\BPG Working Directors\Education Strategy\Curriculum\"/>
    </mc:Choice>
  </mc:AlternateContent>
  <xr:revisionPtr revIDLastSave="0" documentId="8_{A6204BFC-5D49-4E0F-9113-BA34548EA763}" xr6:coauthVersionLast="47" xr6:coauthVersionMax="47" xr10:uidLastSave="{00000000-0000-0000-0000-000000000000}"/>
  <bookViews>
    <workbookView xWindow="17565" yWindow="-16320" windowWidth="29040" windowHeight="15720" xr2:uid="{A6D51551-1FCB-4661-9E81-011EE9E87C52}"/>
  </bookViews>
  <sheets>
    <sheet name="1. Actual" sheetId="1" r:id="rId1"/>
    <sheet name="2. Optimistic Pessimistic" sheetId="2" r:id="rId2"/>
    <sheet name="3. Forecast Time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5" l="1"/>
  <c r="E7" i="5"/>
  <c r="E8" i="5"/>
  <c r="E9" i="5"/>
  <c r="E10" i="5"/>
  <c r="E11" i="5"/>
  <c r="E12" i="5"/>
  <c r="E13" i="5"/>
  <c r="E14" i="5"/>
  <c r="E15" i="5"/>
  <c r="E16" i="5"/>
  <c r="E17" i="5"/>
  <c r="E18" i="5"/>
  <c r="E5" i="5"/>
  <c r="F5" i="5" s="1"/>
  <c r="F6" i="5" s="1"/>
  <c r="F7" i="5" s="1"/>
  <c r="F8" i="5" s="1"/>
  <c r="C5" i="5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5" i="2"/>
  <c r="E10" i="2"/>
  <c r="E16" i="2"/>
  <c r="D9" i="2"/>
  <c r="C9" i="5" s="1"/>
  <c r="G9" i="5" s="1"/>
  <c r="D10" i="2"/>
  <c r="C10" i="5" s="1"/>
  <c r="D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5" i="2"/>
  <c r="C6" i="2"/>
  <c r="E6" i="2" s="1"/>
  <c r="C7" i="2"/>
  <c r="D7" i="2" s="1"/>
  <c r="C7" i="5" s="1"/>
  <c r="G7" i="5" s="1"/>
  <c r="C8" i="2"/>
  <c r="D8" i="2" s="1"/>
  <c r="C8" i="5" s="1"/>
  <c r="G8" i="5" s="1"/>
  <c r="C9" i="2"/>
  <c r="E9" i="2" s="1"/>
  <c r="C10" i="2"/>
  <c r="C11" i="2"/>
  <c r="E11" i="2" s="1"/>
  <c r="C12" i="2"/>
  <c r="E12" i="2" s="1"/>
  <c r="C13" i="2"/>
  <c r="E13" i="2" s="1"/>
  <c r="C14" i="2"/>
  <c r="D14" i="2" s="1"/>
  <c r="C14" i="5" s="1"/>
  <c r="G14" i="5" s="1"/>
  <c r="C15" i="2"/>
  <c r="E15" i="2" s="1"/>
  <c r="C16" i="2"/>
  <c r="D16" i="2" s="1"/>
  <c r="C16" i="5" s="1"/>
  <c r="G16" i="5" s="1"/>
  <c r="C17" i="2"/>
  <c r="D17" i="2" s="1"/>
  <c r="C17" i="5" s="1"/>
  <c r="C18" i="2"/>
  <c r="D18" i="2" s="1"/>
  <c r="C18" i="5" s="1"/>
  <c r="G18" i="5" s="1"/>
  <c r="C5" i="2"/>
  <c r="E5" i="2" s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5" i="1"/>
  <c r="G21" i="5"/>
  <c r="G20" i="5"/>
  <c r="G19" i="5"/>
  <c r="E18" i="2" l="1"/>
  <c r="G17" i="5"/>
  <c r="E17" i="2"/>
  <c r="D15" i="2"/>
  <c r="C15" i="5" s="1"/>
  <c r="G15" i="5" s="1"/>
  <c r="E14" i="2"/>
  <c r="D13" i="2"/>
  <c r="C13" i="5" s="1"/>
  <c r="G13" i="5" s="1"/>
  <c r="D12" i="2"/>
  <c r="C12" i="5" s="1"/>
  <c r="G12" i="5" s="1"/>
  <c r="D11" i="2"/>
  <c r="C11" i="5" s="1"/>
  <c r="G11" i="5" s="1"/>
  <c r="G10" i="5"/>
  <c r="E8" i="2"/>
  <c r="E7" i="2"/>
  <c r="D6" i="2"/>
  <c r="C6" i="5" s="1"/>
  <c r="G6" i="5" s="1"/>
  <c r="F9" i="5"/>
  <c r="F10" i="5" s="1"/>
  <c r="F11" i="5" s="1"/>
  <c r="F12" i="5" s="1"/>
  <c r="F13" i="5" s="1"/>
  <c r="F14" i="5" s="1"/>
  <c r="F15" i="5" s="1"/>
  <c r="F16" i="5" s="1"/>
  <c r="F17" i="5" s="1"/>
  <c r="F18" i="5" s="1"/>
  <c r="F19" i="5" s="1"/>
  <c r="F20" i="5" s="1"/>
  <c r="F21" i="5" s="1"/>
  <c r="G5" i="5"/>
  <c r="H5" i="5" s="1"/>
  <c r="D5" i="5"/>
  <c r="H6" i="5"/>
  <c r="H7" i="5" s="1"/>
  <c r="H8" i="5" s="1"/>
  <c r="H9" i="5" s="1"/>
  <c r="H10" i="5" s="1"/>
  <c r="O5" i="2"/>
  <c r="P5" i="2" s="1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L5" i="2"/>
  <c r="L6" i="2" s="1"/>
  <c r="L7" i="2" s="1"/>
  <c r="L8" i="2" s="1"/>
  <c r="L9" i="2" s="1"/>
  <c r="L10" i="2" s="1"/>
  <c r="L11" i="2" s="1"/>
  <c r="L12" i="2" s="1"/>
  <c r="L13" i="2" s="1"/>
  <c r="L14" i="2" s="1"/>
  <c r="L15" i="2" s="1"/>
  <c r="L16" i="2" s="1"/>
  <c r="L17" i="2" s="1"/>
  <c r="L18" i="2" s="1"/>
  <c r="F5" i="2"/>
  <c r="F5" i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D5" i="1"/>
  <c r="H11" i="5" l="1"/>
  <c r="H12" i="5" s="1"/>
  <c r="H13" i="5" s="1"/>
  <c r="H14" i="5" s="1"/>
  <c r="H15" i="5" s="1"/>
  <c r="H16" i="5" s="1"/>
  <c r="H17" i="5" s="1"/>
  <c r="H18" i="5" s="1"/>
  <c r="H19" i="5" s="1"/>
  <c r="H20" i="5" s="1"/>
  <c r="H21" i="5" s="1"/>
  <c r="D6" i="5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6" i="1"/>
  <c r="H5" i="1"/>
  <c r="F6" i="2"/>
  <c r="G5" i="2"/>
  <c r="H5" i="2"/>
  <c r="P6" i="2"/>
  <c r="F7" i="2" l="1"/>
  <c r="H6" i="2"/>
  <c r="G6" i="2"/>
  <c r="D7" i="1"/>
  <c r="H6" i="1"/>
  <c r="P7" i="2"/>
  <c r="P8" i="2" s="1"/>
  <c r="P9" i="2" s="1"/>
  <c r="P10" i="2" s="1"/>
  <c r="P11" i="2" s="1"/>
  <c r="P12" i="2" s="1"/>
  <c r="P13" i="2" s="1"/>
  <c r="P14" i="2" s="1"/>
  <c r="P15" i="2" s="1"/>
  <c r="P16" i="2" s="1"/>
  <c r="P17" i="2" s="1"/>
  <c r="P18" i="2" s="1"/>
  <c r="D8" i="1" l="1"/>
  <c r="H7" i="1"/>
  <c r="F8" i="2"/>
  <c r="H7" i="2"/>
  <c r="G7" i="2"/>
  <c r="D9" i="1" l="1"/>
  <c r="H8" i="1"/>
  <c r="F9" i="2"/>
  <c r="G8" i="2"/>
  <c r="H8" i="2"/>
  <c r="F10" i="2" l="1"/>
  <c r="G9" i="2"/>
  <c r="H9" i="2"/>
  <c r="D10" i="1"/>
  <c r="H9" i="1"/>
  <c r="D11" i="1" l="1"/>
  <c r="H10" i="1"/>
  <c r="F11" i="2"/>
  <c r="G10" i="2"/>
  <c r="H10" i="2"/>
  <c r="F12" i="2" l="1"/>
  <c r="G11" i="2"/>
  <c r="H11" i="2"/>
  <c r="D12" i="1"/>
  <c r="H11" i="1"/>
  <c r="D13" i="1" l="1"/>
  <c r="H12" i="1"/>
  <c r="F13" i="2"/>
  <c r="G12" i="2"/>
  <c r="H12" i="2"/>
  <c r="F14" i="2" l="1"/>
  <c r="H13" i="2"/>
  <c r="G13" i="2"/>
  <c r="D14" i="1"/>
  <c r="H13" i="1"/>
  <c r="D15" i="1" l="1"/>
  <c r="H14" i="1"/>
  <c r="F15" i="2"/>
  <c r="H14" i="2"/>
  <c r="G14" i="2"/>
  <c r="F16" i="2" l="1"/>
  <c r="G15" i="2"/>
  <c r="H15" i="2"/>
  <c r="D16" i="1"/>
  <c r="H15" i="1"/>
  <c r="D17" i="1" l="1"/>
  <c r="H16" i="1"/>
  <c r="F17" i="2"/>
  <c r="G16" i="2"/>
  <c r="H16" i="2"/>
  <c r="F18" i="2" l="1"/>
  <c r="G17" i="2"/>
  <c r="H17" i="2"/>
  <c r="D18" i="1"/>
  <c r="H18" i="1" s="1"/>
  <c r="H17" i="1"/>
  <c r="G18" i="2" l="1"/>
  <c r="H18" i="2"/>
</calcChain>
</file>

<file path=xl/sharedStrings.xml><?xml version="1.0" encoding="utf-8"?>
<sst xmlns="http://schemas.openxmlformats.org/spreadsheetml/2006/main" count="43" uniqueCount="18">
  <si>
    <t>Actual</t>
  </si>
  <si>
    <t>Income</t>
  </si>
  <si>
    <t>Expenditure</t>
  </si>
  <si>
    <t>Month by Month</t>
  </si>
  <si>
    <t>Cumulative</t>
  </si>
  <si>
    <t>Month</t>
  </si>
  <si>
    <t>Forecast</t>
  </si>
  <si>
    <t>Profit / Loss</t>
  </si>
  <si>
    <t>`</t>
  </si>
  <si>
    <t>Optimistic 
+ 10%</t>
  </si>
  <si>
    <t>Pessimistic 
- 10%</t>
  </si>
  <si>
    <t>Pessimistic + 10%</t>
  </si>
  <si>
    <t>Optimistic
 - 10%</t>
  </si>
  <si>
    <t>Pessimistic 
+ 10%</t>
  </si>
  <si>
    <t>Optimistic 
- 10%</t>
  </si>
  <si>
    <t>Income - Cash Flow Actual</t>
  </si>
  <si>
    <t>Monthly</t>
  </si>
  <si>
    <t>Profit/Loss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</si>
</sst>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4" formatCode="_-&quot;$&quot;* #,##0.00_-;\-&quot;$&quot;* #,##0.00_-;_-&quot;$&quot;* &quot;-&quot;??_-;_-@_-"/>
    <numFmt numFmtId="164" formatCode="_-&quot;$&quot;* #,##0_-;\-&quot;$&quot;* #,##0_-;_-&quot;$&quot;* &quot;-&quot;??_-;_-@_-"/>
    <numFmt numFmtId="165" formatCode="#,##0_ ;[Red]\-#,##0\ 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Arial Unicode MS"/>
      <family val="2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8"/>
      <name val="Arial Unicode MS"/>
      <family val="2"/>
    </font>
    <font>
      <sz val="8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24"/>
      <color theme="0"/>
      <name val="Calibri"/>
      <family val="2"/>
      <scheme val="minor"/>
    </font>
    <font>
      <sz val="11"/>
      <color theme="1"/>
      <name val="Arial Rounded MT Bold"/>
      <family val="2"/>
    </font>
    <font>
      <sz val="11"/>
      <color rgb="FFFF0000"/>
      <name val="Arial Rounded MT Bold"/>
      <family val="2"/>
    </font>
    <font>
      <b/>
      <sz val="12"/>
      <color theme="1"/>
      <name val="Calibri"/>
      <family val="2"/>
      <scheme val="minor"/>
    </font>
    <font>
      <sz val="24"/>
      <color theme="0"/>
      <name val="Arial Rounded MT Bold"/>
      <family val="2"/>
    </font>
    <font>
      <b/>
      <sz val="8"/>
      <name val="Arial Rounded MT Bold"/>
      <family val="2"/>
    </font>
    <font>
      <sz val="8"/>
      <color theme="1"/>
      <name val="Arial Rounded MT Bold"/>
      <family val="2"/>
    </font>
    <font>
      <sz val="8"/>
      <color theme="0"/>
      <name val="Arial Rounded MT Bold"/>
      <family val="2"/>
    </font>
    <font>
      <sz val="14"/>
      <color theme="1"/>
      <name val="Arial Rounded MT Bold"/>
      <family val="2"/>
    </font>
    <font>
      <sz val="8"/>
      <name val="Arial Rounded MT Bold"/>
      <family val="2"/>
    </font>
    <font>
      <b/>
      <sz val="12"/>
      <color theme="0"/>
      <name val="Arial Rounded MT Bold"/>
      <family val="2"/>
    </font>
    <font>
      <b/>
      <sz val="16"/>
      <color theme="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E7EA"/>
        <bgColor indexed="64"/>
      </patternFill>
    </fill>
    <fill>
      <patternFill patternType="solid">
        <fgColor rgb="FFD9BDC3"/>
        <bgColor indexed="64"/>
      </patternFill>
    </fill>
    <fill>
      <patternFill patternType="solid">
        <fgColor rgb="FFAAD18F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EDF1F9"/>
        <bgColor indexed="64"/>
      </patternFill>
    </fill>
    <fill>
      <patternFill patternType="solid">
        <fgColor rgb="FFD8EACC"/>
        <bgColor indexed="64"/>
      </patternFill>
    </fill>
    <fill>
      <patternFill patternType="solid">
        <fgColor rgb="FFFFEDB3"/>
        <bgColor indexed="64"/>
      </patternFill>
    </fill>
    <fill>
      <patternFill patternType="solid">
        <fgColor rgb="FFFFF6DD"/>
        <bgColor indexed="64"/>
      </patternFill>
    </fill>
    <fill>
      <patternFill patternType="solid">
        <fgColor rgb="FFFFCA21"/>
        <bgColor indexed="64"/>
      </patternFill>
    </fill>
    <fill>
      <patternFill patternType="solid">
        <fgColor rgb="FFFF3B52"/>
        <bgColor indexed="64"/>
      </patternFill>
    </fill>
    <fill>
      <patternFill patternType="solid">
        <fgColor rgb="FFFFD54F"/>
        <bgColor indexed="64"/>
      </patternFill>
    </fill>
    <fill>
      <patternFill patternType="solid">
        <fgColor theme="1" tint="4.9989318521683403E-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1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1" borderId="0" applyNumberFormat="0" applyBorder="0" applyAlignment="0" applyProtection="0"/>
    <xf numFmtId="165" fontId="15" fillId="14" borderId="6" applyBorder="0">
      <alignment horizontal="right"/>
    </xf>
    <xf numFmtId="6" fontId="15" fillId="14" borderId="6" applyBorder="0">
      <alignment horizontal="right"/>
    </xf>
  </cellStyleXfs>
  <cellXfs count="79">
    <xf numFmtId="0" fontId="0" fillId="0" borderId="0" xfId="0"/>
    <xf numFmtId="164" fontId="4" fillId="0" borderId="0" xfId="1" applyNumberFormat="1" applyFont="1" applyFill="1" applyBorder="1" applyAlignment="1">
      <alignment horizontal="left" vertical="center" wrapText="1"/>
    </xf>
    <xf numFmtId="0" fontId="5" fillId="0" borderId="0" xfId="0" applyFont="1"/>
    <xf numFmtId="0" fontId="6" fillId="0" borderId="0" xfId="0" applyFont="1"/>
    <xf numFmtId="164" fontId="1" fillId="11" borderId="1" xfId="11" applyNumberFormat="1" applyBorder="1" applyAlignment="1">
      <alignment horizontal="left" vertical="center" wrapText="1"/>
    </xf>
    <xf numFmtId="6" fontId="4" fillId="0" borderId="0" xfId="1" applyNumberFormat="1" applyFont="1" applyFill="1" applyBorder="1" applyAlignment="1">
      <alignment horizontal="left" vertical="center" wrapText="1"/>
    </xf>
    <xf numFmtId="164" fontId="10" fillId="0" borderId="0" xfId="1" applyNumberFormat="1" applyFont="1" applyFill="1" applyBorder="1" applyAlignment="1">
      <alignment horizontal="left" vertical="center" wrapText="1"/>
    </xf>
    <xf numFmtId="0" fontId="11" fillId="0" borderId="0" xfId="0" applyFont="1"/>
    <xf numFmtId="6" fontId="10" fillId="0" borderId="0" xfId="1" applyNumberFormat="1" applyFont="1" applyFill="1" applyBorder="1" applyAlignment="1">
      <alignment horizontal="left" vertical="center" wrapText="1"/>
    </xf>
    <xf numFmtId="164" fontId="13" fillId="6" borderId="1" xfId="6" applyNumberFormat="1" applyFont="1" applyBorder="1" applyAlignment="1">
      <alignment horizontal="center" vertical="center" wrapText="1"/>
    </xf>
    <xf numFmtId="6" fontId="1" fillId="7" borderId="1" xfId="7" applyNumberFormat="1" applyBorder="1" applyAlignment="1">
      <alignment horizontal="left" vertical="center" wrapText="1"/>
    </xf>
    <xf numFmtId="164" fontId="1" fillId="7" borderId="1" xfId="7" applyNumberFormat="1" applyBorder="1" applyAlignment="1">
      <alignment horizontal="left" vertical="center" wrapText="1"/>
    </xf>
    <xf numFmtId="0" fontId="11" fillId="12" borderId="1" xfId="0" applyFont="1" applyFill="1" applyBorder="1"/>
    <xf numFmtId="164" fontId="12" fillId="12" borderId="1" xfId="10" applyNumberFormat="1" applyFont="1" applyFill="1" applyBorder="1" applyAlignment="1">
      <alignment horizontal="left" vertical="center" wrapText="1"/>
    </xf>
    <xf numFmtId="164" fontId="11" fillId="12" borderId="1" xfId="9" applyNumberFormat="1" applyFont="1" applyFill="1" applyBorder="1" applyAlignment="1">
      <alignment horizontal="left" vertical="center" wrapText="1"/>
    </xf>
    <xf numFmtId="0" fontId="11" fillId="12" borderId="1" xfId="9" applyFont="1" applyFill="1" applyBorder="1"/>
    <xf numFmtId="6" fontId="11" fillId="12" borderId="1" xfId="8" applyNumberFormat="1" applyFont="1" applyFill="1" applyBorder="1" applyAlignment="1">
      <alignment horizontal="left" vertical="center" wrapText="1"/>
    </xf>
    <xf numFmtId="164" fontId="11" fillId="12" borderId="1" xfId="8" applyNumberFormat="1" applyFont="1" applyFill="1" applyBorder="1" applyAlignment="1">
      <alignment horizontal="left" vertical="center" wrapText="1"/>
    </xf>
    <xf numFmtId="164" fontId="0" fillId="0" borderId="0" xfId="0" applyNumberFormat="1"/>
    <xf numFmtId="6" fontId="0" fillId="0" borderId="0" xfId="0" applyNumberFormat="1"/>
    <xf numFmtId="164" fontId="2" fillId="0" borderId="0" xfId="2" applyNumberFormat="1" applyFill="1" applyBorder="1" applyAlignment="1">
      <alignment horizontal="left" vertical="center" wrapText="1"/>
    </xf>
    <xf numFmtId="164" fontId="3" fillId="10" borderId="1" xfId="10" applyNumberFormat="1" applyBorder="1" applyAlignment="1">
      <alignment horizontal="center" wrapText="1"/>
    </xf>
    <xf numFmtId="0" fontId="3" fillId="4" borderId="2" xfId="4" applyBorder="1"/>
    <xf numFmtId="0" fontId="9" fillId="4" borderId="3" xfId="4" applyFont="1" applyBorder="1" applyAlignment="1">
      <alignment horizontal="center" vertical="center"/>
    </xf>
    <xf numFmtId="164" fontId="2" fillId="13" borderId="1" xfId="2" applyNumberFormat="1" applyFill="1" applyBorder="1" applyAlignment="1">
      <alignment horizontal="left" vertical="center" wrapText="1"/>
    </xf>
    <xf numFmtId="0" fontId="2" fillId="0" borderId="0" xfId="2" applyFill="1"/>
    <xf numFmtId="6" fontId="1" fillId="7" borderId="1" xfId="1" applyNumberFormat="1" applyFill="1" applyBorder="1" applyAlignment="1">
      <alignment horizontal="left" vertical="center" wrapText="1"/>
    </xf>
    <xf numFmtId="6" fontId="5" fillId="8" borderId="1" xfId="8" applyNumberFormat="1" applyFont="1" applyBorder="1" applyAlignment="1">
      <alignment horizontal="center" wrapText="1"/>
    </xf>
    <xf numFmtId="164" fontId="17" fillId="6" borderId="1" xfId="6" applyNumberFormat="1" applyFont="1" applyBorder="1" applyAlignment="1">
      <alignment horizontal="center" vertical="center" wrapText="1"/>
    </xf>
    <xf numFmtId="164" fontId="18" fillId="0" borderId="0" xfId="1" applyNumberFormat="1" applyFont="1" applyFill="1" applyBorder="1" applyAlignment="1">
      <alignment horizontal="left" vertical="center" wrapText="1"/>
    </xf>
    <xf numFmtId="0" fontId="19" fillId="0" borderId="0" xfId="0" applyFont="1"/>
    <xf numFmtId="6" fontId="18" fillId="0" borderId="0" xfId="1" applyNumberFormat="1" applyFont="1" applyFill="1" applyBorder="1" applyAlignment="1">
      <alignment horizontal="left" vertical="center" wrapText="1"/>
    </xf>
    <xf numFmtId="0" fontId="20" fillId="4" borderId="1" xfId="4" applyFont="1" applyBorder="1"/>
    <xf numFmtId="0" fontId="21" fillId="5" borderId="1" xfId="5" applyFont="1" applyBorder="1" applyAlignment="1">
      <alignment horizontal="center" vertical="center" wrapText="1"/>
    </xf>
    <xf numFmtId="164" fontId="14" fillId="18" borderId="1" xfId="11" applyNumberFormat="1" applyFont="1" applyFill="1" applyBorder="1" applyAlignment="1">
      <alignment horizontal="left" vertical="center" wrapText="1"/>
    </xf>
    <xf numFmtId="164" fontId="14" fillId="17" borderId="1" xfId="3" applyNumberFormat="1" applyFont="1" applyFill="1" applyBorder="1" applyAlignment="1">
      <alignment horizontal="left" vertical="center" wrapText="1"/>
    </xf>
    <xf numFmtId="164" fontId="14" fillId="20" borderId="1" xfId="7" applyNumberFormat="1" applyFont="1" applyFill="1" applyBorder="1" applyAlignment="1">
      <alignment horizontal="left" vertical="center" wrapText="1"/>
    </xf>
    <xf numFmtId="164" fontId="22" fillId="15" borderId="1" xfId="10" applyNumberFormat="1" applyFont="1" applyFill="1" applyBorder="1" applyAlignment="1">
      <alignment horizontal="center" vertical="center" wrapText="1"/>
    </xf>
    <xf numFmtId="164" fontId="22" fillId="16" borderId="1" xfId="9" applyNumberFormat="1" applyFont="1" applyFill="1" applyBorder="1" applyAlignment="1">
      <alignment horizontal="center" vertical="center" wrapText="1"/>
    </xf>
    <xf numFmtId="6" fontId="22" fillId="19" borderId="1" xfId="8" applyNumberFormat="1" applyFont="1" applyFill="1" applyBorder="1" applyAlignment="1">
      <alignment horizontal="center" vertical="center" wrapText="1"/>
    </xf>
    <xf numFmtId="164" fontId="22" fillId="19" borderId="1" xfId="8" applyNumberFormat="1" applyFont="1" applyFill="1" applyBorder="1" applyAlignment="1">
      <alignment horizontal="center" vertical="center" wrapText="1"/>
    </xf>
    <xf numFmtId="0" fontId="23" fillId="4" borderId="1" xfId="4" applyFont="1" applyBorder="1" applyAlignment="1">
      <alignment horizontal="center" vertical="center"/>
    </xf>
    <xf numFmtId="44" fontId="14" fillId="18" borderId="1" xfId="1" applyFont="1" applyFill="1" applyBorder="1" applyAlignment="1">
      <alignment horizontal="left" vertical="center" wrapText="1"/>
    </xf>
    <xf numFmtId="44" fontId="14" fillId="20" borderId="1" xfId="1" applyFont="1" applyFill="1" applyBorder="1" applyAlignment="1">
      <alignment horizontal="left" vertical="center" wrapText="1"/>
    </xf>
    <xf numFmtId="164" fontId="3" fillId="22" borderId="1" xfId="2" applyNumberFormat="1" applyFont="1" applyFill="1" applyBorder="1" applyAlignment="1">
      <alignment horizontal="left" vertical="center" wrapText="1"/>
    </xf>
    <xf numFmtId="164" fontId="3" fillId="22" borderId="1" xfId="2" applyNumberFormat="1" applyFont="1" applyFill="1" applyBorder="1" applyAlignment="1">
      <alignment horizontal="center" wrapText="1"/>
    </xf>
    <xf numFmtId="164" fontId="7" fillId="10" borderId="1" xfId="10" applyNumberFormat="1" applyFont="1" applyBorder="1" applyAlignment="1">
      <alignment horizontal="center" wrapText="1"/>
    </xf>
    <xf numFmtId="164" fontId="8" fillId="10" borderId="1" xfId="10" applyNumberFormat="1" applyFont="1" applyBorder="1" applyAlignment="1">
      <alignment horizontal="center" wrapText="1"/>
    </xf>
    <xf numFmtId="164" fontId="7" fillId="22" borderId="1" xfId="2" applyNumberFormat="1" applyFont="1" applyFill="1" applyBorder="1" applyAlignment="1">
      <alignment horizontal="center" wrapText="1"/>
    </xf>
    <xf numFmtId="164" fontId="8" fillId="22" borderId="1" xfId="2" applyNumberFormat="1" applyFont="1" applyFill="1" applyBorder="1" applyAlignment="1">
      <alignment horizontal="center" wrapText="1"/>
    </xf>
    <xf numFmtId="164" fontId="9" fillId="22" borderId="4" xfId="2" applyNumberFormat="1" applyFont="1" applyFill="1" applyBorder="1" applyAlignment="1">
      <alignment wrapText="1"/>
    </xf>
    <xf numFmtId="164" fontId="9" fillId="22" borderId="5" xfId="2" applyNumberFormat="1" applyFont="1" applyFill="1" applyBorder="1" applyAlignment="1">
      <alignment wrapText="1"/>
    </xf>
    <xf numFmtId="0" fontId="16" fillId="5" borderId="1" xfId="5" applyFont="1" applyBorder="1" applyAlignment="1">
      <alignment horizontal="center" vertical="center"/>
    </xf>
    <xf numFmtId="164" fontId="6" fillId="8" borderId="1" xfId="8" applyNumberFormat="1" applyFont="1" applyBorder="1" applyAlignment="1">
      <alignment horizontal="center" wrapText="1"/>
    </xf>
    <xf numFmtId="164" fontId="9" fillId="10" borderId="4" xfId="10" applyNumberFormat="1" applyFont="1" applyBorder="1" applyAlignment="1">
      <alignment wrapText="1"/>
    </xf>
    <xf numFmtId="164" fontId="9" fillId="10" borderId="5" xfId="10" applyNumberFormat="1" applyFont="1" applyBorder="1" applyAlignment="1">
      <alignment wrapText="1"/>
    </xf>
    <xf numFmtId="6" fontId="24" fillId="23" borderId="4" xfId="8" applyNumberFormat="1" applyFont="1" applyFill="1" applyBorder="1" applyAlignment="1">
      <alignment wrapText="1"/>
    </xf>
    <xf numFmtId="6" fontId="24" fillId="23" borderId="7" xfId="8" applyNumberFormat="1" applyFont="1" applyFill="1" applyBorder="1" applyAlignment="1">
      <alignment wrapText="1"/>
    </xf>
    <xf numFmtId="6" fontId="6" fillId="8" borderId="1" xfId="8" applyNumberFormat="1" applyFont="1" applyBorder="1" applyAlignment="1">
      <alignment horizontal="center" wrapText="1"/>
    </xf>
    <xf numFmtId="44" fontId="14" fillId="22" borderId="1" xfId="1" applyFont="1" applyFill="1" applyBorder="1" applyAlignment="1">
      <alignment horizontal="left" vertical="center" wrapText="1"/>
    </xf>
    <xf numFmtId="0" fontId="16" fillId="24" borderId="1" xfId="5" applyFont="1" applyFill="1" applyBorder="1" applyAlignment="1">
      <alignment horizontal="center" vertical="center"/>
    </xf>
    <xf numFmtId="164" fontId="1" fillId="24" borderId="1" xfId="11" applyNumberFormat="1" applyFill="1" applyBorder="1" applyAlignment="1">
      <alignment horizontal="left" vertical="center" wrapText="1"/>
    </xf>
    <xf numFmtId="164" fontId="3" fillId="24" borderId="1" xfId="2" applyNumberFormat="1" applyFont="1" applyFill="1" applyBorder="1" applyAlignment="1">
      <alignment horizontal="left" vertical="center" wrapText="1"/>
    </xf>
    <xf numFmtId="6" fontId="1" fillId="24" borderId="1" xfId="1" applyNumberFormat="1" applyFill="1" applyBorder="1" applyAlignment="1">
      <alignment horizontal="left" vertical="center" wrapText="1"/>
    </xf>
    <xf numFmtId="6" fontId="1" fillId="24" borderId="1" xfId="7" applyNumberFormat="1" applyFill="1" applyBorder="1" applyAlignment="1">
      <alignment horizontal="left" vertical="center" wrapText="1"/>
    </xf>
    <xf numFmtId="164" fontId="23" fillId="10" borderId="4" xfId="10" applyNumberFormat="1" applyFont="1" applyBorder="1" applyAlignment="1">
      <alignment horizontal="center" vertical="center" wrapText="1"/>
    </xf>
    <xf numFmtId="164" fontId="23" fillId="10" borderId="7" xfId="10" applyNumberFormat="1" applyFont="1" applyBorder="1" applyAlignment="1">
      <alignment horizontal="center" vertical="center" wrapText="1"/>
    </xf>
    <xf numFmtId="164" fontId="23" fillId="9" borderId="4" xfId="9" applyNumberFormat="1" applyFont="1" applyBorder="1" applyAlignment="1">
      <alignment horizontal="center" vertical="center" wrapText="1"/>
    </xf>
    <xf numFmtId="164" fontId="23" fillId="9" borderId="7" xfId="9" applyNumberFormat="1" applyFont="1" applyBorder="1" applyAlignment="1">
      <alignment horizontal="center" vertical="center" wrapText="1"/>
    </xf>
    <xf numFmtId="6" fontId="23" fillId="21" borderId="4" xfId="8" applyNumberFormat="1" applyFont="1" applyFill="1" applyBorder="1" applyAlignment="1">
      <alignment horizontal="center" vertical="center" wrapText="1"/>
    </xf>
    <xf numFmtId="6" fontId="23" fillId="21" borderId="7" xfId="8" applyNumberFormat="1" applyFont="1" applyFill="1" applyBorder="1" applyAlignment="1">
      <alignment horizontal="center" vertical="center" wrapText="1"/>
    </xf>
    <xf numFmtId="164" fontId="9" fillId="22" borderId="4" xfId="2" applyNumberFormat="1" applyFont="1" applyFill="1" applyBorder="1" applyAlignment="1">
      <alignment horizontal="center" wrapText="1"/>
    </xf>
    <xf numFmtId="164" fontId="9" fillId="22" borderId="5" xfId="2" applyNumberFormat="1" applyFont="1" applyFill="1" applyBorder="1" applyAlignment="1">
      <alignment horizontal="center" wrapText="1"/>
    </xf>
    <xf numFmtId="164" fontId="9" fillId="22" borderId="7" xfId="2" applyNumberFormat="1" applyFont="1" applyFill="1" applyBorder="1" applyAlignment="1">
      <alignment horizontal="center" wrapText="1"/>
    </xf>
    <xf numFmtId="6" fontId="24" fillId="23" borderId="4" xfId="8" applyNumberFormat="1" applyFont="1" applyFill="1" applyBorder="1" applyAlignment="1">
      <alignment horizontal="center" wrapText="1"/>
    </xf>
    <xf numFmtId="6" fontId="24" fillId="23" borderId="7" xfId="8" applyNumberFormat="1" applyFont="1" applyFill="1" applyBorder="1" applyAlignment="1">
      <alignment horizontal="center" wrapText="1"/>
    </xf>
    <xf numFmtId="164" fontId="9" fillId="10" borderId="4" xfId="10" applyNumberFormat="1" applyFont="1" applyBorder="1" applyAlignment="1">
      <alignment horizontal="center" wrapText="1"/>
    </xf>
    <xf numFmtId="164" fontId="9" fillId="10" borderId="5" xfId="10" applyNumberFormat="1" applyFont="1" applyBorder="1" applyAlignment="1">
      <alignment horizontal="center" wrapText="1"/>
    </xf>
    <xf numFmtId="164" fontId="9" fillId="10" borderId="7" xfId="10" applyNumberFormat="1" applyFont="1" applyBorder="1" applyAlignment="1">
      <alignment horizontal="center" wrapText="1"/>
    </xf>
  </cellXfs>
  <cellStyles count="14">
    <cellStyle name="$ MA" xfId="13" xr:uid="{BF9EE500-C925-43A3-BA9B-D1F836ADD4F4}"/>
    <cellStyle name="123 MA" xfId="12" xr:uid="{0A85EB07-E84F-4844-A84A-2EE040C7F41E}"/>
    <cellStyle name="20% - Accent1" xfId="3" builtinId="30"/>
    <cellStyle name="20% - Accent4" xfId="7" builtinId="42"/>
    <cellStyle name="40% - Accent2" xfId="5" builtinId="35"/>
    <cellStyle name="40% - Accent4" xfId="8" builtinId="43"/>
    <cellStyle name="40% - Accent5" xfId="9" builtinId="47"/>
    <cellStyle name="60% - Accent6" xfId="11" builtinId="52"/>
    <cellStyle name="Accent2" xfId="4" builtinId="33"/>
    <cellStyle name="Accent3" xfId="6" builtinId="37"/>
    <cellStyle name="Accent6" xfId="10" builtinId="49"/>
    <cellStyle name="Bad" xfId="2" builtinId="27"/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F3B52"/>
      <color rgb="FF800000"/>
      <color rgb="FFFFD54F"/>
      <color rgb="FFFFCA21"/>
      <color rgb="FFFFF6DD"/>
      <color rgb="FFFFEDB3"/>
      <color rgb="FFD8EACC"/>
      <color rgb="FFEDF1F9"/>
      <color rgb="FFDEEBF6"/>
      <color rgb="FFAAD1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AU" sz="3200"/>
              <a:t>Actual - Monthly</a:t>
            </a:r>
            <a:endParaRPr lang="en-AU" sz="3200" baseline="0"/>
          </a:p>
          <a:p>
            <a:pPr>
              <a:defRPr/>
            </a:pPr>
            <a:r>
              <a:rPr lang="en-AU" baseline="0">
                <a:solidFill>
                  <a:srgbClr val="00B050"/>
                </a:solidFill>
              </a:rPr>
              <a:t>Income</a:t>
            </a:r>
            <a:r>
              <a:rPr lang="en-AU" baseline="0"/>
              <a:t> / </a:t>
            </a:r>
            <a:r>
              <a:rPr lang="en-AU" baseline="0">
                <a:solidFill>
                  <a:srgbClr val="800000"/>
                </a:solidFill>
              </a:rPr>
              <a:t>Expenditure</a:t>
            </a:r>
            <a:endParaRPr lang="en-AU" baseline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89591156175826E-2"/>
          <c:y val="0.13826119597769193"/>
          <c:w val="0.76726669491498889"/>
          <c:h val="0.67366591767633366"/>
        </c:manualLayout>
      </c:layout>
      <c:scatterChart>
        <c:scatterStyle val="smoothMarker"/>
        <c:varyColors val="0"/>
        <c:ser>
          <c:idx val="0"/>
          <c:order val="0"/>
          <c:tx>
            <c:v>Income</c:v>
          </c:tx>
          <c:spPr>
            <a:ln w="2222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'1. Actual'!$B$5:$B$18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xVal>
          <c:yVal>
            <c:numRef>
              <c:f>'1. Actual'!$C$5:$C$18</c:f>
              <c:numCache>
                <c:formatCode>_("$"* #,##0.00_);_("$"* \(#,##0.00\);_("$"* "-"??_);_(@_)</c:formatCode>
                <c:ptCount val="14"/>
                <c:pt idx="0">
                  <c:v>109165</c:v>
                </c:pt>
                <c:pt idx="1">
                  <c:v>372724</c:v>
                </c:pt>
                <c:pt idx="2">
                  <c:v>55938</c:v>
                </c:pt>
                <c:pt idx="3">
                  <c:v>138622</c:v>
                </c:pt>
                <c:pt idx="4">
                  <c:v>594319</c:v>
                </c:pt>
                <c:pt idx="5">
                  <c:v>93002</c:v>
                </c:pt>
                <c:pt idx="6">
                  <c:v>108428</c:v>
                </c:pt>
                <c:pt idx="7">
                  <c:v>257626</c:v>
                </c:pt>
                <c:pt idx="8">
                  <c:v>112855</c:v>
                </c:pt>
                <c:pt idx="9">
                  <c:v>77281</c:v>
                </c:pt>
                <c:pt idx="10">
                  <c:v>17882</c:v>
                </c:pt>
                <c:pt idx="11">
                  <c:v>155732</c:v>
                </c:pt>
                <c:pt idx="12">
                  <c:v>211382</c:v>
                </c:pt>
                <c:pt idx="13">
                  <c:v>58568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626-4886-82CB-D25F903CA330}"/>
            </c:ext>
          </c:extLst>
        </c:ser>
        <c:ser>
          <c:idx val="1"/>
          <c:order val="1"/>
          <c:tx>
            <c:v>Expenditure</c:v>
          </c:tx>
          <c:spPr>
            <a:ln w="22225" cap="rnd">
              <a:solidFill>
                <a:srgbClr val="800000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bg1">
                    <a:lumMod val="75000"/>
                  </a:schemeClr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yVal>
            <c:numRef>
              <c:f>'1. Actual'!$E$5:$E$18</c:f>
              <c:numCache>
                <c:formatCode>_-"$"* #,##0_-;\-"$"* #,##0_-;_-"$"* "-"??_-;_-@_-</c:formatCode>
                <c:ptCount val="14"/>
                <c:pt idx="0">
                  <c:v>2680</c:v>
                </c:pt>
                <c:pt idx="1">
                  <c:v>10200</c:v>
                </c:pt>
                <c:pt idx="2">
                  <c:v>66300</c:v>
                </c:pt>
                <c:pt idx="3">
                  <c:v>78300</c:v>
                </c:pt>
                <c:pt idx="4">
                  <c:v>285836</c:v>
                </c:pt>
                <c:pt idx="5">
                  <c:v>408544</c:v>
                </c:pt>
                <c:pt idx="6">
                  <c:v>171950</c:v>
                </c:pt>
                <c:pt idx="7">
                  <c:v>123595</c:v>
                </c:pt>
                <c:pt idx="8">
                  <c:v>98408</c:v>
                </c:pt>
                <c:pt idx="9">
                  <c:v>249517</c:v>
                </c:pt>
                <c:pt idx="10">
                  <c:v>51783</c:v>
                </c:pt>
                <c:pt idx="11">
                  <c:v>45421</c:v>
                </c:pt>
                <c:pt idx="12">
                  <c:v>121485</c:v>
                </c:pt>
                <c:pt idx="13">
                  <c:v>291414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626-4886-82CB-D25F903CA3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8284976"/>
        <c:axId val="1468101152"/>
      </c:scatterChart>
      <c:valAx>
        <c:axId val="1468284976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bg1">
                  <a:lumMod val="75000"/>
                  <a:alpha val="51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8101152"/>
        <c:crosses val="autoZero"/>
        <c:crossBetween val="midCat"/>
        <c:majorUnit val="1"/>
      </c:valAx>
      <c:valAx>
        <c:axId val="146810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Monthly Totals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8284976"/>
        <c:crosses val="autoZero"/>
        <c:crossBetween val="midCat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285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AU" sz="3200"/>
              <a:t>Actual - Cumulative</a:t>
            </a:r>
            <a:endParaRPr lang="en-AU" sz="3200" baseline="0"/>
          </a:p>
          <a:p>
            <a:pPr>
              <a:defRPr/>
            </a:pPr>
            <a:r>
              <a:rPr lang="en-AU" baseline="0">
                <a:solidFill>
                  <a:srgbClr val="00B050"/>
                </a:solidFill>
              </a:rPr>
              <a:t>Income</a:t>
            </a:r>
            <a:r>
              <a:rPr lang="en-AU" baseline="0"/>
              <a:t> / </a:t>
            </a:r>
            <a:r>
              <a:rPr lang="en-AU" baseline="0">
                <a:solidFill>
                  <a:srgbClr val="800000"/>
                </a:solidFill>
              </a:rPr>
              <a:t>Expenditure</a:t>
            </a:r>
            <a:endParaRPr lang="en-AU" baseline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89591156175826E-2"/>
          <c:y val="0.13826119597769193"/>
          <c:w val="0.76726669491498889"/>
          <c:h val="0.67366591767633366"/>
        </c:manualLayout>
      </c:layout>
      <c:scatterChart>
        <c:scatterStyle val="smoothMarker"/>
        <c:varyColors val="0"/>
        <c:ser>
          <c:idx val="0"/>
          <c:order val="0"/>
          <c:tx>
            <c:v>Income</c:v>
          </c:tx>
          <c:spPr>
            <a:ln w="2222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'1. Actual'!$B$5:$B$18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xVal>
          <c:yVal>
            <c:numRef>
              <c:f>'1. Actual'!$D$5:$D$18</c:f>
              <c:numCache>
                <c:formatCode>_-"$"* #,##0_-;\-"$"* #,##0_-;_-"$"* "-"??_-;_-@_-</c:formatCode>
                <c:ptCount val="14"/>
                <c:pt idx="0">
                  <c:v>109165</c:v>
                </c:pt>
                <c:pt idx="1">
                  <c:v>481889</c:v>
                </c:pt>
                <c:pt idx="2">
                  <c:v>537827</c:v>
                </c:pt>
                <c:pt idx="3">
                  <c:v>676449</c:v>
                </c:pt>
                <c:pt idx="4">
                  <c:v>1270768</c:v>
                </c:pt>
                <c:pt idx="5">
                  <c:v>1363770</c:v>
                </c:pt>
                <c:pt idx="6">
                  <c:v>1472198</c:v>
                </c:pt>
                <c:pt idx="7">
                  <c:v>1729824</c:v>
                </c:pt>
                <c:pt idx="8">
                  <c:v>1842679</c:v>
                </c:pt>
                <c:pt idx="9">
                  <c:v>1919960</c:v>
                </c:pt>
                <c:pt idx="10">
                  <c:v>1937842</c:v>
                </c:pt>
                <c:pt idx="11">
                  <c:v>2093574</c:v>
                </c:pt>
                <c:pt idx="12">
                  <c:v>2304956</c:v>
                </c:pt>
                <c:pt idx="13">
                  <c:v>2363524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EF4-43FB-818B-E6DE2B1D8C99}"/>
            </c:ext>
          </c:extLst>
        </c:ser>
        <c:ser>
          <c:idx val="1"/>
          <c:order val="1"/>
          <c:tx>
            <c:v>Expenditure</c:v>
          </c:tx>
          <c:spPr>
            <a:ln w="22225" cap="rnd">
              <a:solidFill>
                <a:srgbClr val="800000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bg1">
                    <a:lumMod val="75000"/>
                  </a:schemeClr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yVal>
            <c:numRef>
              <c:f>'1. Actual'!$F$5:$F$18</c:f>
              <c:numCache>
                <c:formatCode>_-"$"* #,##0_-;\-"$"* #,##0_-;_-"$"* "-"??_-;_-@_-</c:formatCode>
                <c:ptCount val="14"/>
                <c:pt idx="0">
                  <c:v>2680</c:v>
                </c:pt>
                <c:pt idx="1">
                  <c:v>12880</c:v>
                </c:pt>
                <c:pt idx="2">
                  <c:v>79180</c:v>
                </c:pt>
                <c:pt idx="3">
                  <c:v>157480</c:v>
                </c:pt>
                <c:pt idx="4">
                  <c:v>443316</c:v>
                </c:pt>
                <c:pt idx="5">
                  <c:v>851860</c:v>
                </c:pt>
                <c:pt idx="6">
                  <c:v>1023810</c:v>
                </c:pt>
                <c:pt idx="7">
                  <c:v>1147405</c:v>
                </c:pt>
                <c:pt idx="8">
                  <c:v>1245813</c:v>
                </c:pt>
                <c:pt idx="9">
                  <c:v>1495330</c:v>
                </c:pt>
                <c:pt idx="10">
                  <c:v>1547113</c:v>
                </c:pt>
                <c:pt idx="11">
                  <c:v>1592534</c:v>
                </c:pt>
                <c:pt idx="12">
                  <c:v>1714019</c:v>
                </c:pt>
                <c:pt idx="13">
                  <c:v>2005433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EF4-43FB-818B-E6DE2B1D8C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8284976"/>
        <c:axId val="1468101152"/>
      </c:scatterChart>
      <c:valAx>
        <c:axId val="1468284976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bg1">
                  <a:lumMod val="75000"/>
                  <a:alpha val="51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8101152"/>
        <c:crosses val="autoZero"/>
        <c:crossBetween val="midCat"/>
        <c:majorUnit val="1"/>
      </c:valAx>
      <c:valAx>
        <c:axId val="146810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Monthly Totals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&quot;$&quot;* #,##0_-;\-&quot;$&quot;* #,##0_-;_-&quot;$&quot;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8284976"/>
        <c:crosses val="autoZero"/>
        <c:crossBetween val="midCat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285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AU" sz="3200" baseline="0"/>
              <a:t>Forecast - Pessimistic Monthly</a:t>
            </a:r>
          </a:p>
          <a:p>
            <a:pPr>
              <a:defRPr/>
            </a:pPr>
            <a:r>
              <a:rPr lang="en-AU" baseline="0">
                <a:solidFill>
                  <a:srgbClr val="00B050"/>
                </a:solidFill>
              </a:rPr>
              <a:t>Income Pessimistic </a:t>
            </a:r>
            <a:r>
              <a:rPr lang="en-AU" baseline="0">
                <a:solidFill>
                  <a:schemeClr val="tx1"/>
                </a:solidFill>
              </a:rPr>
              <a:t>versus</a:t>
            </a:r>
            <a:r>
              <a:rPr lang="en-AU" baseline="0">
                <a:solidFill>
                  <a:srgbClr val="00B050"/>
                </a:solidFill>
              </a:rPr>
              <a:t> </a:t>
            </a:r>
            <a:r>
              <a:rPr lang="en-AU" baseline="0">
                <a:solidFill>
                  <a:srgbClr val="800000"/>
                </a:solidFill>
              </a:rPr>
              <a:t>Expenditure Pessimistic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89591156175826E-2"/>
          <c:y val="0.13826119597769193"/>
          <c:w val="0.76726669491498889"/>
          <c:h val="0.70582277562214757"/>
        </c:manualLayout>
      </c:layout>
      <c:scatterChart>
        <c:scatterStyle val="smoothMarker"/>
        <c:varyColors val="0"/>
        <c:ser>
          <c:idx val="0"/>
          <c:order val="0"/>
          <c:tx>
            <c:v>Income Pessimistic</c:v>
          </c:tx>
          <c:spPr>
            <a:ln w="2222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'2. Optimistic Pessimistic'!$B$5:$B$18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xVal>
          <c:yVal>
            <c:numRef>
              <c:f>'2. Optimistic Pessimistic'!$D$5:$D$18</c:f>
              <c:numCache>
                <c:formatCode>_-"$"* #,##0_-;\-"$"* #,##0_-;_-"$"* "-"??_-;_-@_-</c:formatCode>
                <c:ptCount val="14"/>
                <c:pt idx="0">
                  <c:v>98248.5</c:v>
                </c:pt>
                <c:pt idx="1">
                  <c:v>335451.60000000003</c:v>
                </c:pt>
                <c:pt idx="2">
                  <c:v>50344.200000000004</c:v>
                </c:pt>
                <c:pt idx="3">
                  <c:v>124759.8</c:v>
                </c:pt>
                <c:pt idx="4">
                  <c:v>534887.1</c:v>
                </c:pt>
                <c:pt idx="5">
                  <c:v>83701.8</c:v>
                </c:pt>
                <c:pt idx="6">
                  <c:v>97585.2</c:v>
                </c:pt>
                <c:pt idx="7">
                  <c:v>231863.4</c:v>
                </c:pt>
                <c:pt idx="8">
                  <c:v>101569.5</c:v>
                </c:pt>
                <c:pt idx="9">
                  <c:v>69552.900000000009</c:v>
                </c:pt>
                <c:pt idx="10">
                  <c:v>16093.800000000001</c:v>
                </c:pt>
                <c:pt idx="11">
                  <c:v>140158.80000000002</c:v>
                </c:pt>
                <c:pt idx="12">
                  <c:v>190243.80000000002</c:v>
                </c:pt>
                <c:pt idx="13">
                  <c:v>52711.200000000004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564-409C-BE05-BFE640914EF6}"/>
            </c:ext>
          </c:extLst>
        </c:ser>
        <c:ser>
          <c:idx val="1"/>
          <c:order val="1"/>
          <c:tx>
            <c:v>Expenditure Pessimistic</c:v>
          </c:tx>
          <c:spPr>
            <a:ln w="22225" cap="rnd">
              <a:solidFill>
                <a:srgbClr val="800000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bg1">
                    <a:lumMod val="75000"/>
                  </a:schemeClr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'2. Optimistic Pessimistic'!$B$5:$B$18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xVal>
          <c:yVal>
            <c:numRef>
              <c:f>'2. Optimistic Pessimistic'!$K$5:$K$19</c:f>
              <c:numCache>
                <c:formatCode>_-"$"* #,##0_-;\-"$"* #,##0_-;_-"$"* "-"??_-;_-@_-</c:formatCode>
                <c:ptCount val="15"/>
                <c:pt idx="0">
                  <c:v>2948.0000000000005</c:v>
                </c:pt>
                <c:pt idx="1">
                  <c:v>11220</c:v>
                </c:pt>
                <c:pt idx="2">
                  <c:v>72930</c:v>
                </c:pt>
                <c:pt idx="3">
                  <c:v>86130</c:v>
                </c:pt>
                <c:pt idx="4">
                  <c:v>314419.60000000003</c:v>
                </c:pt>
                <c:pt idx="5">
                  <c:v>449398.4</c:v>
                </c:pt>
                <c:pt idx="6">
                  <c:v>189145.00000000003</c:v>
                </c:pt>
                <c:pt idx="7">
                  <c:v>135954.5</c:v>
                </c:pt>
                <c:pt idx="8">
                  <c:v>108248.8</c:v>
                </c:pt>
                <c:pt idx="9">
                  <c:v>274468.7</c:v>
                </c:pt>
                <c:pt idx="10">
                  <c:v>56961.3</c:v>
                </c:pt>
                <c:pt idx="11">
                  <c:v>49963.100000000006</c:v>
                </c:pt>
                <c:pt idx="12">
                  <c:v>133633.5</c:v>
                </c:pt>
                <c:pt idx="13">
                  <c:v>320555.40000000002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564-409C-BE05-BFE640914E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8284976"/>
        <c:axId val="1468101152"/>
      </c:scatterChart>
      <c:valAx>
        <c:axId val="1468284976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bg1">
                  <a:lumMod val="75000"/>
                  <a:alpha val="51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8101152"/>
        <c:crosses val="autoZero"/>
        <c:crossBetween val="midCat"/>
        <c:majorUnit val="1"/>
      </c:valAx>
      <c:valAx>
        <c:axId val="146810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Monthly Totals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&quot;$&quot;* #,##0_-;\-&quot;$&quot;* #,##0_-;_-&quot;$&quot;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8284976"/>
        <c:crosses val="autoZero"/>
        <c:crossBetween val="midCat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285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AU" sz="3200" baseline="0"/>
              <a:t>Forecast - Optimistic Monthly</a:t>
            </a:r>
          </a:p>
          <a:p>
            <a:pPr>
              <a:defRPr/>
            </a:pPr>
            <a:r>
              <a:rPr lang="en-AU" baseline="0">
                <a:solidFill>
                  <a:srgbClr val="00B050"/>
                </a:solidFill>
              </a:rPr>
              <a:t>Income Optimistic </a:t>
            </a:r>
            <a:r>
              <a:rPr lang="en-AU" baseline="0">
                <a:solidFill>
                  <a:schemeClr val="tx1"/>
                </a:solidFill>
              </a:rPr>
              <a:t>versus</a:t>
            </a:r>
            <a:r>
              <a:rPr lang="en-AU" baseline="0">
                <a:solidFill>
                  <a:srgbClr val="00B050"/>
                </a:solidFill>
              </a:rPr>
              <a:t> </a:t>
            </a:r>
            <a:r>
              <a:rPr lang="en-AU" baseline="0">
                <a:solidFill>
                  <a:srgbClr val="800000"/>
                </a:solidFill>
              </a:rPr>
              <a:t>Expenditure Optimistic</a:t>
            </a:r>
          </a:p>
          <a:p>
            <a:pPr>
              <a:defRPr/>
            </a:pPr>
            <a:endParaRPr lang="en-AU" baseline="0">
              <a:solidFill>
                <a:srgbClr val="8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89591156175826E-2"/>
          <c:y val="0.13826119597769193"/>
          <c:w val="0.76726669491498889"/>
          <c:h val="0.70582277562214757"/>
        </c:manualLayout>
      </c:layout>
      <c:scatterChart>
        <c:scatterStyle val="smoothMarker"/>
        <c:varyColors val="0"/>
        <c:ser>
          <c:idx val="0"/>
          <c:order val="0"/>
          <c:tx>
            <c:v>Income Pessimistic</c:v>
          </c:tx>
          <c:spPr>
            <a:ln w="2222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'2. Optimistic Pessimistic'!$B$5:$B$18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xVal>
          <c:yVal>
            <c:numRef>
              <c:f>'2. Optimistic Pessimistic'!$E$5:$E$18</c:f>
              <c:numCache>
                <c:formatCode>_-"$"* #,##0_-;\-"$"* #,##0_-;_-"$"* "-"??_-;_-@_-</c:formatCode>
                <c:ptCount val="14"/>
                <c:pt idx="0">
                  <c:v>120081.50000000001</c:v>
                </c:pt>
                <c:pt idx="1">
                  <c:v>409996.4</c:v>
                </c:pt>
                <c:pt idx="2">
                  <c:v>61531.8</c:v>
                </c:pt>
                <c:pt idx="3">
                  <c:v>152484.20000000001</c:v>
                </c:pt>
                <c:pt idx="4">
                  <c:v>653750.9</c:v>
                </c:pt>
                <c:pt idx="5">
                  <c:v>102302.20000000001</c:v>
                </c:pt>
                <c:pt idx="6">
                  <c:v>119270.8</c:v>
                </c:pt>
                <c:pt idx="7">
                  <c:v>283388.60000000003</c:v>
                </c:pt>
                <c:pt idx="8">
                  <c:v>124140.50000000001</c:v>
                </c:pt>
                <c:pt idx="9">
                  <c:v>85009.1</c:v>
                </c:pt>
                <c:pt idx="10">
                  <c:v>19670.2</c:v>
                </c:pt>
                <c:pt idx="11">
                  <c:v>171305.2</c:v>
                </c:pt>
                <c:pt idx="12">
                  <c:v>232520.2</c:v>
                </c:pt>
                <c:pt idx="13">
                  <c:v>64424.800000000003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F0-4394-9E48-E1849ED35C1A}"/>
            </c:ext>
          </c:extLst>
        </c:ser>
        <c:ser>
          <c:idx val="1"/>
          <c:order val="1"/>
          <c:tx>
            <c:v>Expenditure Pessimistic</c:v>
          </c:tx>
          <c:spPr>
            <a:ln w="22225" cap="rnd">
              <a:solidFill>
                <a:srgbClr val="800000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bg1">
                    <a:lumMod val="75000"/>
                  </a:schemeClr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'2. Optimistic Pessimistic'!$B$5:$B$18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xVal>
          <c:yVal>
            <c:numRef>
              <c:f>'2. Optimistic Pessimistic'!$J$5:$J$18</c:f>
              <c:numCache>
                <c:formatCode>_-"$"* #,##0_-;\-"$"* #,##0_-;_-"$"* "-"??_-;_-@_-</c:formatCode>
                <c:ptCount val="14"/>
                <c:pt idx="0">
                  <c:v>2412</c:v>
                </c:pt>
                <c:pt idx="1">
                  <c:v>9180</c:v>
                </c:pt>
                <c:pt idx="2">
                  <c:v>59670</c:v>
                </c:pt>
                <c:pt idx="3">
                  <c:v>70470</c:v>
                </c:pt>
                <c:pt idx="4">
                  <c:v>257252.4</c:v>
                </c:pt>
                <c:pt idx="5">
                  <c:v>367689.60000000003</c:v>
                </c:pt>
                <c:pt idx="6">
                  <c:v>154755</c:v>
                </c:pt>
                <c:pt idx="7">
                  <c:v>111235.5</c:v>
                </c:pt>
                <c:pt idx="8">
                  <c:v>88567.2</c:v>
                </c:pt>
                <c:pt idx="9">
                  <c:v>224565.30000000002</c:v>
                </c:pt>
                <c:pt idx="10">
                  <c:v>46604.700000000004</c:v>
                </c:pt>
                <c:pt idx="11">
                  <c:v>40878.9</c:v>
                </c:pt>
                <c:pt idx="12">
                  <c:v>109336.5</c:v>
                </c:pt>
                <c:pt idx="13">
                  <c:v>262272.60000000003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4F0-4394-9E48-E1849ED35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8284976"/>
        <c:axId val="1468101152"/>
      </c:scatterChart>
      <c:valAx>
        <c:axId val="1468284976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bg1">
                  <a:lumMod val="75000"/>
                  <a:alpha val="51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8101152"/>
        <c:crosses val="autoZero"/>
        <c:crossBetween val="midCat"/>
        <c:majorUnit val="1"/>
      </c:valAx>
      <c:valAx>
        <c:axId val="146810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Monthly Totals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&quot;$&quot;* #,##0_-;\-&quot;$&quot;* #,##0_-;_-&quot;$&quot;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8284976"/>
        <c:crosses val="autoZero"/>
        <c:crossBetween val="midCat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285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AU" sz="3200" baseline="0"/>
              <a:t>Forecast - Pessimistic Cumulative</a:t>
            </a:r>
          </a:p>
          <a:p>
            <a:pPr>
              <a:defRPr/>
            </a:pPr>
            <a:r>
              <a:rPr lang="en-AU" baseline="0">
                <a:solidFill>
                  <a:srgbClr val="00B050"/>
                </a:solidFill>
              </a:rPr>
              <a:t>Income Pessimistic</a:t>
            </a:r>
            <a:r>
              <a:rPr lang="en-AU" baseline="0"/>
              <a:t> / </a:t>
            </a:r>
            <a:r>
              <a:rPr lang="en-AU" baseline="0">
                <a:solidFill>
                  <a:srgbClr val="800000"/>
                </a:solidFill>
              </a:rPr>
              <a:t>Expenditure  Pessimistic</a:t>
            </a:r>
            <a:endParaRPr lang="en-AU" baseline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89591156175826E-2"/>
          <c:y val="0.13826119597769193"/>
          <c:w val="0.76726669491498889"/>
          <c:h val="0.70582277562214757"/>
        </c:manualLayout>
      </c:layout>
      <c:scatterChart>
        <c:scatterStyle val="smoothMarker"/>
        <c:varyColors val="0"/>
        <c:ser>
          <c:idx val="0"/>
          <c:order val="0"/>
          <c:tx>
            <c:v>Income Pessimistic</c:v>
          </c:tx>
          <c:spPr>
            <a:ln w="2222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'2. Optimistic Pessimistic'!$B$5:$B$18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xVal>
          <c:yVal>
            <c:numRef>
              <c:f>'2. Optimistic Pessimistic'!$G$5:$G$18</c:f>
              <c:numCache>
                <c:formatCode>_-"$"* #,##0_-;\-"$"* #,##0_-;_-"$"* "-"??_-;_-@_-</c:formatCode>
                <c:ptCount val="14"/>
                <c:pt idx="0">
                  <c:v>98248.5</c:v>
                </c:pt>
                <c:pt idx="1">
                  <c:v>433700.10000000003</c:v>
                </c:pt>
                <c:pt idx="2">
                  <c:v>484044.3</c:v>
                </c:pt>
                <c:pt idx="3">
                  <c:v>608804.1</c:v>
                </c:pt>
                <c:pt idx="4">
                  <c:v>1143691.2</c:v>
                </c:pt>
                <c:pt idx="5">
                  <c:v>1227393</c:v>
                </c:pt>
                <c:pt idx="6">
                  <c:v>1324978.2</c:v>
                </c:pt>
                <c:pt idx="7">
                  <c:v>1556841.6</c:v>
                </c:pt>
                <c:pt idx="8">
                  <c:v>1658411.1</c:v>
                </c:pt>
                <c:pt idx="9">
                  <c:v>1727964</c:v>
                </c:pt>
                <c:pt idx="10">
                  <c:v>1744057.8</c:v>
                </c:pt>
                <c:pt idx="11">
                  <c:v>1884216.6</c:v>
                </c:pt>
                <c:pt idx="12">
                  <c:v>2074460.4000000001</c:v>
                </c:pt>
                <c:pt idx="13">
                  <c:v>2127171.6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F5D-42EE-A7E7-3EDFD667CA13}"/>
            </c:ext>
          </c:extLst>
        </c:ser>
        <c:ser>
          <c:idx val="1"/>
          <c:order val="1"/>
          <c:tx>
            <c:v>Expenditure Optimistic</c:v>
          </c:tx>
          <c:spPr>
            <a:ln w="22225" cap="rnd">
              <a:solidFill>
                <a:srgbClr val="800000"/>
              </a:solidFill>
              <a:round/>
            </a:ln>
            <a:effectLst/>
          </c:spPr>
          <c:marker>
            <c:symbol val="none"/>
          </c:marker>
          <c:xVal>
            <c:numRef>
              <c:f>'2. Optimistic Pessimistic'!$B$5:$B$18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xVal>
          <c:yVal>
            <c:numRef>
              <c:f>'2. Optimistic Pessimistic'!$N$5:$N$18</c:f>
              <c:numCache>
                <c:formatCode>_-"$"* #,##0_-;\-"$"* #,##0_-;_-"$"* "-"??_-;_-@_-</c:formatCode>
                <c:ptCount val="14"/>
                <c:pt idx="0">
                  <c:v>2948.0000000000005</c:v>
                </c:pt>
                <c:pt idx="1">
                  <c:v>14168.000000000002</c:v>
                </c:pt>
                <c:pt idx="2">
                  <c:v>87098</c:v>
                </c:pt>
                <c:pt idx="3">
                  <c:v>173228</c:v>
                </c:pt>
                <c:pt idx="4">
                  <c:v>487647.60000000003</c:v>
                </c:pt>
                <c:pt idx="5">
                  <c:v>937046.00000000012</c:v>
                </c:pt>
                <c:pt idx="6">
                  <c:v>1126191</c:v>
                </c:pt>
                <c:pt idx="7">
                  <c:v>1262145.5</c:v>
                </c:pt>
                <c:pt idx="8">
                  <c:v>1370394.3</c:v>
                </c:pt>
                <c:pt idx="9">
                  <c:v>1644863.0000000002</c:v>
                </c:pt>
                <c:pt idx="10">
                  <c:v>1701824.3</c:v>
                </c:pt>
                <c:pt idx="11">
                  <c:v>1751787.4000000001</c:v>
                </c:pt>
                <c:pt idx="12">
                  <c:v>1885420.9000000001</c:v>
                </c:pt>
                <c:pt idx="13">
                  <c:v>2205976.3000000003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F5D-42EE-A7E7-3EDFD667CA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8284976"/>
        <c:axId val="1468101152"/>
      </c:scatterChart>
      <c:valAx>
        <c:axId val="1468284976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bg1">
                  <a:lumMod val="75000"/>
                  <a:alpha val="51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8101152"/>
        <c:crosses val="autoZero"/>
        <c:crossBetween val="midCat"/>
        <c:majorUnit val="1"/>
      </c:valAx>
      <c:valAx>
        <c:axId val="146810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Monthly Totals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&quot;$&quot;* #,##0_-;\-&quot;$&quot;* #,##0_-;_-&quot;$&quot;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8284976"/>
        <c:crosses val="autoZero"/>
        <c:crossBetween val="midCat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285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AU" sz="3200" baseline="0"/>
              <a:t>Forecast - Optimistic Cumulative</a:t>
            </a:r>
          </a:p>
          <a:p>
            <a:pPr>
              <a:defRPr/>
            </a:pPr>
            <a:r>
              <a:rPr lang="en-AU" baseline="0">
                <a:solidFill>
                  <a:srgbClr val="00B050"/>
                </a:solidFill>
              </a:rPr>
              <a:t>Income Optimistic</a:t>
            </a:r>
            <a:r>
              <a:rPr lang="en-AU" baseline="0"/>
              <a:t> / </a:t>
            </a:r>
            <a:r>
              <a:rPr lang="en-AU" baseline="0">
                <a:solidFill>
                  <a:srgbClr val="800000"/>
                </a:solidFill>
              </a:rPr>
              <a:t>Expenditure  Optimistic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89591156175826E-2"/>
          <c:y val="0.13826119597769193"/>
          <c:w val="0.76726669491498889"/>
          <c:h val="0.70582277562214757"/>
        </c:manualLayout>
      </c:layout>
      <c:scatterChart>
        <c:scatterStyle val="smoothMarker"/>
        <c:varyColors val="0"/>
        <c:ser>
          <c:idx val="0"/>
          <c:order val="0"/>
          <c:tx>
            <c:v>Income Optimistic</c:v>
          </c:tx>
          <c:spPr>
            <a:ln w="2222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'2. Optimistic Pessimistic'!$B$5:$B$18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xVal>
          <c:yVal>
            <c:numRef>
              <c:f>'2. Optimistic Pessimistic'!$H$5:$H$18</c:f>
              <c:numCache>
                <c:formatCode>_-"$"* #,##0_-;\-"$"* #,##0_-;_-"$"* "-"??_-;_-@_-</c:formatCode>
                <c:ptCount val="14"/>
                <c:pt idx="0">
                  <c:v>120081.50000000001</c:v>
                </c:pt>
                <c:pt idx="1">
                  <c:v>530077.9</c:v>
                </c:pt>
                <c:pt idx="2">
                  <c:v>591609.70000000007</c:v>
                </c:pt>
                <c:pt idx="3">
                  <c:v>744093.9</c:v>
                </c:pt>
                <c:pt idx="4">
                  <c:v>1397844.8</c:v>
                </c:pt>
                <c:pt idx="5">
                  <c:v>1500147.0000000002</c:v>
                </c:pt>
                <c:pt idx="6">
                  <c:v>1619417.8</c:v>
                </c:pt>
                <c:pt idx="7">
                  <c:v>1902806.4000000001</c:v>
                </c:pt>
                <c:pt idx="8">
                  <c:v>2026946.9000000001</c:v>
                </c:pt>
                <c:pt idx="9">
                  <c:v>2111956</c:v>
                </c:pt>
                <c:pt idx="10">
                  <c:v>2131626.2000000002</c:v>
                </c:pt>
                <c:pt idx="11">
                  <c:v>2302931.4000000004</c:v>
                </c:pt>
                <c:pt idx="12">
                  <c:v>2535451.6</c:v>
                </c:pt>
                <c:pt idx="13">
                  <c:v>2599876.4000000004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B5-42B7-B6D3-67E3252B4328}"/>
            </c:ext>
          </c:extLst>
        </c:ser>
        <c:ser>
          <c:idx val="1"/>
          <c:order val="1"/>
          <c:tx>
            <c:v>Expenditure Optimistic</c:v>
          </c:tx>
          <c:spPr>
            <a:ln w="22225" cap="rnd">
              <a:solidFill>
                <a:srgbClr val="800000"/>
              </a:solidFill>
              <a:round/>
            </a:ln>
            <a:effectLst/>
          </c:spPr>
          <c:marker>
            <c:symbol val="none"/>
          </c:marker>
          <c:xVal>
            <c:numRef>
              <c:f>'2. Optimistic Pessimistic'!$B$5:$B$18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xVal>
          <c:yVal>
            <c:numRef>
              <c:f>'2. Optimistic Pessimistic'!$M$5:$M$18</c:f>
              <c:numCache>
                <c:formatCode>_-"$"* #,##0_-;\-"$"* #,##0_-;_-"$"* "-"??_-;_-@_-</c:formatCode>
                <c:ptCount val="14"/>
                <c:pt idx="0">
                  <c:v>2412</c:v>
                </c:pt>
                <c:pt idx="1">
                  <c:v>11592</c:v>
                </c:pt>
                <c:pt idx="2">
                  <c:v>71262</c:v>
                </c:pt>
                <c:pt idx="3">
                  <c:v>141732</c:v>
                </c:pt>
                <c:pt idx="4">
                  <c:v>398984.4</c:v>
                </c:pt>
                <c:pt idx="5">
                  <c:v>766674</c:v>
                </c:pt>
                <c:pt idx="6">
                  <c:v>921429</c:v>
                </c:pt>
                <c:pt idx="7">
                  <c:v>1032664.5</c:v>
                </c:pt>
                <c:pt idx="8">
                  <c:v>1121231.7</c:v>
                </c:pt>
                <c:pt idx="9">
                  <c:v>1345797</c:v>
                </c:pt>
                <c:pt idx="10">
                  <c:v>1392401.7</c:v>
                </c:pt>
                <c:pt idx="11">
                  <c:v>1433280.6</c:v>
                </c:pt>
                <c:pt idx="12">
                  <c:v>1542617.1</c:v>
                </c:pt>
                <c:pt idx="13">
                  <c:v>1804889.7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4B5-42B7-B6D3-67E3252B43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8284976"/>
        <c:axId val="1468101152"/>
      </c:scatterChart>
      <c:valAx>
        <c:axId val="1468284976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bg1">
                  <a:lumMod val="75000"/>
                  <a:alpha val="51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8101152"/>
        <c:crosses val="autoZero"/>
        <c:crossBetween val="midCat"/>
        <c:majorUnit val="1"/>
      </c:valAx>
      <c:valAx>
        <c:axId val="146810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Monthly Totals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&quot;$&quot;* #,##0_-;\-&quot;$&quot;* #,##0_-;_-&quot;$&quot;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8284976"/>
        <c:crosses val="autoZero"/>
        <c:crossBetween val="midCat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285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endParaRPr lang="en-AU" sz="2800" b="1" baseline="0">
              <a:solidFill>
                <a:srgbClr val="0070C0"/>
              </a:solidFill>
              <a:latin typeface="Arial Rounded MT Bold" panose="020F0704030504030204" pitchFamily="34" charset="0"/>
            </a:endParaRPr>
          </a:p>
          <a:p>
            <a:pPr>
              <a:defRPr sz="2800"/>
            </a:pPr>
            <a:r>
              <a:rPr lang="en-AU" sz="2400" b="1" baseline="0">
                <a:solidFill>
                  <a:schemeClr val="accent1"/>
                </a:solidFill>
                <a:latin typeface="Arial Rounded MT Bold" panose="020F0704030504030204" pitchFamily="34" charset="0"/>
              </a:rPr>
              <a:t>Forecast</a:t>
            </a:r>
          </a:p>
          <a:p>
            <a:pPr>
              <a:defRPr sz="2800"/>
            </a:pPr>
            <a:r>
              <a:rPr lang="en-AU" sz="2400" baseline="0">
                <a:solidFill>
                  <a:schemeClr val="accent1"/>
                </a:solidFill>
                <a:latin typeface="Arial Rounded MT Bold" panose="020F0704030504030204" pitchFamily="34" charset="0"/>
              </a:rPr>
              <a:t>Pessimistic Monthly </a:t>
            </a:r>
          </a:p>
          <a:p>
            <a:pPr>
              <a:defRPr sz="2800"/>
            </a:pPr>
            <a:r>
              <a:rPr lang="en-AU" sz="2400" b="0" baseline="0">
                <a:solidFill>
                  <a:schemeClr val="accent1"/>
                </a:solidFill>
                <a:latin typeface="Arial Rounded MT Bold" panose="020F0704030504030204" pitchFamily="34" charset="0"/>
              </a:rPr>
              <a:t>(Time Dependent)</a:t>
            </a:r>
          </a:p>
          <a:p>
            <a:pPr>
              <a:defRPr sz="2800"/>
            </a:pPr>
            <a:r>
              <a:rPr lang="en-AU" sz="2000" b="0" baseline="0">
                <a:solidFill>
                  <a:schemeClr val="accent1"/>
                </a:solidFill>
                <a:latin typeface="Arial Rounded MT Bold" panose="020F0704030504030204" pitchFamily="34" charset="0"/>
              </a:rPr>
              <a:t>Income Pessimistic versus Expenditure Pessimistic</a:t>
            </a:r>
          </a:p>
          <a:p>
            <a:pPr>
              <a:defRPr sz="2800"/>
            </a:pPr>
            <a:endParaRPr lang="en-AU" sz="2800" b="0" baseline="0">
              <a:solidFill>
                <a:srgbClr val="0070C0"/>
              </a:solidFill>
              <a:latin typeface="Arial Rounded MT Bold" panose="020F0704030504030204" pitchFamily="34" charset="0"/>
            </a:endParaRPr>
          </a:p>
        </c:rich>
      </c:tx>
      <c:layout>
        <c:manualLayout>
          <c:xMode val="edge"/>
          <c:yMode val="edge"/>
          <c:x val="0.46048390180634385"/>
          <c:y val="0.15137746754114006"/>
        </c:manualLayout>
      </c:layout>
      <c:overlay val="0"/>
      <c:spPr>
        <a:solidFill>
          <a:schemeClr val="bg1">
            <a:lumMod val="95000"/>
          </a:schemeClr>
        </a:solidFill>
        <a:ln w="25400">
          <a:solidFill>
            <a:schemeClr val="bg1">
              <a:lumMod val="6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755060081147285E-2"/>
          <c:y val="0.15166599818454329"/>
          <c:w val="0.76726669491498889"/>
          <c:h val="0.70582277562214757"/>
        </c:manualLayout>
      </c:layout>
      <c:scatterChart>
        <c:scatterStyle val="smoothMarker"/>
        <c:varyColors val="0"/>
        <c:ser>
          <c:idx val="0"/>
          <c:order val="0"/>
          <c:tx>
            <c:v>Income Pessimistic</c:v>
          </c:tx>
          <c:spPr>
            <a:ln w="2222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'3. Forecast Time'!$B$5:$B$21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</c:numCache>
            </c:numRef>
          </c:xVal>
          <c:yVal>
            <c:numRef>
              <c:f>'3. Forecast Time'!$C$5:$C$21</c:f>
              <c:numCache>
                <c:formatCode>_-"$"* #,##0_-;\-"$"* #,##0_-;_-"$"* "-"??_-;_-@_-</c:formatCode>
                <c:ptCount val="17"/>
                <c:pt idx="0">
                  <c:v>98248.5</c:v>
                </c:pt>
                <c:pt idx="1">
                  <c:v>335451.60000000003</c:v>
                </c:pt>
                <c:pt idx="2">
                  <c:v>50344.200000000004</c:v>
                </c:pt>
                <c:pt idx="3">
                  <c:v>124759.8</c:v>
                </c:pt>
                <c:pt idx="4">
                  <c:v>534887.1</c:v>
                </c:pt>
                <c:pt idx="5">
                  <c:v>83701.8</c:v>
                </c:pt>
                <c:pt idx="6">
                  <c:v>97585.2</c:v>
                </c:pt>
                <c:pt idx="7">
                  <c:v>231863.4</c:v>
                </c:pt>
                <c:pt idx="8">
                  <c:v>101569.5</c:v>
                </c:pt>
                <c:pt idx="9">
                  <c:v>69552.900000000009</c:v>
                </c:pt>
                <c:pt idx="10">
                  <c:v>16093.800000000001</c:v>
                </c:pt>
                <c:pt idx="11">
                  <c:v>140158.80000000002</c:v>
                </c:pt>
                <c:pt idx="12">
                  <c:v>190243.80000000002</c:v>
                </c:pt>
                <c:pt idx="13">
                  <c:v>52711.200000000004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E59-43BE-9654-FE83B50C76E5}"/>
            </c:ext>
          </c:extLst>
        </c:ser>
        <c:ser>
          <c:idx val="1"/>
          <c:order val="1"/>
          <c:tx>
            <c:v>Expenditure Pessimistic</c:v>
          </c:tx>
          <c:spPr>
            <a:ln w="22225" cap="rnd">
              <a:solidFill>
                <a:srgbClr val="800000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bg1">
                    <a:lumMod val="75000"/>
                  </a:schemeClr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'3. Forecast Time'!$B$5:$B$21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</c:numCache>
            </c:numRef>
          </c:xVal>
          <c:yVal>
            <c:numRef>
              <c:f>'3. Forecast Time'!$E$5:$E$21</c:f>
              <c:numCache>
                <c:formatCode>_-"$"* #,##0_-;\-"$"* #,##0_-;_-"$"* "-"??_-;_-@_-</c:formatCode>
                <c:ptCount val="17"/>
                <c:pt idx="0">
                  <c:v>2948.0000000000005</c:v>
                </c:pt>
                <c:pt idx="1">
                  <c:v>11220</c:v>
                </c:pt>
                <c:pt idx="2">
                  <c:v>72930</c:v>
                </c:pt>
                <c:pt idx="3">
                  <c:v>86130</c:v>
                </c:pt>
                <c:pt idx="4">
                  <c:v>314419.60000000003</c:v>
                </c:pt>
                <c:pt idx="5">
                  <c:v>449398.4</c:v>
                </c:pt>
                <c:pt idx="6">
                  <c:v>189145.00000000003</c:v>
                </c:pt>
                <c:pt idx="7">
                  <c:v>135954.5</c:v>
                </c:pt>
                <c:pt idx="8">
                  <c:v>108248.8</c:v>
                </c:pt>
                <c:pt idx="9">
                  <c:v>274468.7</c:v>
                </c:pt>
                <c:pt idx="10">
                  <c:v>56961.3</c:v>
                </c:pt>
                <c:pt idx="11">
                  <c:v>49963.100000000006</c:v>
                </c:pt>
                <c:pt idx="12">
                  <c:v>133633.5</c:v>
                </c:pt>
                <c:pt idx="13">
                  <c:v>320555.40000000002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E59-43BE-9654-FE83B50C76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8284976"/>
        <c:axId val="1468101152"/>
      </c:scatterChart>
      <c:valAx>
        <c:axId val="1468284976"/>
        <c:scaling>
          <c:orientation val="minMax"/>
          <c:max val="17"/>
          <c:min val="1"/>
        </c:scaling>
        <c:delete val="0"/>
        <c:axPos val="b"/>
        <c:minorGridlines>
          <c:spPr>
            <a:ln w="9525" cap="flat" cmpd="sng" algn="ctr">
              <a:solidFill>
                <a:schemeClr val="bg1">
                  <a:lumMod val="75000"/>
                  <a:alpha val="51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8101152"/>
        <c:crosses val="autoZero"/>
        <c:crossBetween val="midCat"/>
        <c:majorUnit val="1"/>
      </c:valAx>
      <c:valAx>
        <c:axId val="146810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1">
                  <a:alpha val="54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Monthly Totals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&quot;$&quot;* #,##0_-;\-&quot;$&quot;* #,##0_-;_-&quot;$&quot;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8284976"/>
        <c:crosses val="autoZero"/>
        <c:crossBetween val="midCat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1364461929686422"/>
          <c:y val="0.22052220829770103"/>
          <c:w val="0.17385020429485259"/>
          <c:h val="0.12857822714455727"/>
        </c:manualLayout>
      </c:layout>
      <c:overlay val="0"/>
      <c:spPr>
        <a:solidFill>
          <a:schemeClr val="bg1">
            <a:lumMod val="95000"/>
          </a:schemeClr>
        </a:solidFill>
        <a:ln w="25400"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285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endParaRPr lang="en-AU" sz="2400" b="1" i="0" baseline="0">
              <a:solidFill>
                <a:schemeClr val="accent1"/>
              </a:solidFill>
              <a:effectLst/>
              <a:latin typeface="Arial Rounded MT Bold" panose="020F0704030504030204" pitchFamily="34" charset="0"/>
            </a:endParaRPr>
          </a:p>
          <a:p>
            <a:pPr>
              <a:defRPr/>
            </a:pPr>
            <a:r>
              <a:rPr lang="en-AU" sz="2400" b="1" i="0" baseline="0">
                <a:solidFill>
                  <a:schemeClr val="accent1"/>
                </a:solidFill>
                <a:effectLst/>
                <a:latin typeface="Arial Rounded MT Bold" panose="020F0704030504030204" pitchFamily="34" charset="0"/>
              </a:rPr>
              <a:t>Forecast</a:t>
            </a:r>
            <a:endParaRPr lang="en-AU" sz="4000" baseline="0">
              <a:solidFill>
                <a:schemeClr val="accent1"/>
              </a:solidFill>
              <a:effectLst/>
              <a:latin typeface="Arial Rounded MT Bold" panose="020F0704030504030204" pitchFamily="34" charset="0"/>
            </a:endParaRPr>
          </a:p>
          <a:p>
            <a:pPr>
              <a:defRPr/>
            </a:pPr>
            <a:r>
              <a:rPr lang="en-AU" sz="2800" b="1" i="0" baseline="0">
                <a:solidFill>
                  <a:schemeClr val="accent1"/>
                </a:solidFill>
                <a:effectLst/>
                <a:latin typeface="Arial Rounded MT Bold" panose="020F0704030504030204" pitchFamily="34" charset="0"/>
              </a:rPr>
              <a:t>Pessimistic Cumulative</a:t>
            </a:r>
            <a:endParaRPr lang="en-AU" sz="2800" baseline="0">
              <a:solidFill>
                <a:schemeClr val="accent1"/>
              </a:solidFill>
              <a:effectLst/>
              <a:latin typeface="Arial Rounded MT Bold" panose="020F0704030504030204" pitchFamily="34" charset="0"/>
            </a:endParaRPr>
          </a:p>
          <a:p>
            <a:pPr>
              <a:defRPr/>
            </a:pPr>
            <a:r>
              <a:rPr lang="en-AU" sz="2800" b="0" i="0" baseline="0">
                <a:solidFill>
                  <a:schemeClr val="accent1"/>
                </a:solidFill>
                <a:effectLst/>
                <a:latin typeface="Arial Rounded MT Bold" panose="020F0704030504030204" pitchFamily="34" charset="0"/>
              </a:rPr>
              <a:t>(Time Dependent)</a:t>
            </a:r>
            <a:endParaRPr lang="en-AU" sz="4400" b="0" i="0" baseline="0">
              <a:solidFill>
                <a:schemeClr val="accent1"/>
              </a:solidFill>
              <a:effectLst/>
              <a:latin typeface="Arial Rounded MT Bold" panose="020F0704030504030204" pitchFamily="34" charset="0"/>
            </a:endParaRPr>
          </a:p>
          <a:p>
            <a:pPr>
              <a:defRPr/>
            </a:pPr>
            <a:r>
              <a:rPr lang="en-AU" sz="2000" b="0" i="0" baseline="0">
                <a:solidFill>
                  <a:schemeClr val="accent1"/>
                </a:solidFill>
                <a:effectLst/>
                <a:latin typeface="Arial Rounded MT Bold" panose="020F0704030504030204" pitchFamily="34" charset="0"/>
              </a:rPr>
              <a:t>Income Pessimistic versus Expenditure Pessimistic</a:t>
            </a:r>
            <a:endParaRPr lang="en-AU" sz="3600" b="0" i="0" baseline="0">
              <a:solidFill>
                <a:schemeClr val="accent1"/>
              </a:solidFill>
              <a:effectLst/>
              <a:latin typeface="Arial Rounded MT Bold" panose="020F0704030504030204" pitchFamily="34" charset="0"/>
            </a:endParaRPr>
          </a:p>
          <a:p>
            <a:pPr>
              <a:defRPr/>
            </a:pPr>
            <a:endParaRPr lang="en-AU" sz="2400" b="1" i="0" baseline="0">
              <a:solidFill>
                <a:schemeClr val="accent1"/>
              </a:solidFill>
              <a:effectLst/>
            </a:endParaRPr>
          </a:p>
        </c:rich>
      </c:tx>
      <c:layout>
        <c:manualLayout>
          <c:xMode val="edge"/>
          <c:yMode val="edge"/>
          <c:x val="9.1122430093347556E-2"/>
          <c:y val="0.14277073705949767"/>
        </c:manualLayout>
      </c:layout>
      <c:overlay val="0"/>
      <c:spPr>
        <a:solidFill>
          <a:schemeClr val="bg1">
            <a:lumMod val="95000"/>
          </a:schemeClr>
        </a:solidFill>
        <a:ln w="25400">
          <a:solidFill>
            <a:schemeClr val="bg1">
              <a:lumMod val="8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89591156175826E-2"/>
          <c:y val="0.13826119597769193"/>
          <c:w val="0.76726669491498889"/>
          <c:h val="0.70582277562214757"/>
        </c:manualLayout>
      </c:layout>
      <c:scatterChart>
        <c:scatterStyle val="smoothMarker"/>
        <c:varyColors val="0"/>
        <c:ser>
          <c:idx val="0"/>
          <c:order val="0"/>
          <c:tx>
            <c:v>Income Pessimistic</c:v>
          </c:tx>
          <c:spPr>
            <a:ln w="2222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'3. Forecast Time'!$B$5:$B$21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</c:numCache>
            </c:numRef>
          </c:xVal>
          <c:yVal>
            <c:numRef>
              <c:f>'3. Forecast Time'!$D$5:$D$21</c:f>
              <c:numCache>
                <c:formatCode>_-"$"* #,##0_-;\-"$"* #,##0_-;_-"$"* "-"??_-;_-@_-</c:formatCode>
                <c:ptCount val="17"/>
                <c:pt idx="0">
                  <c:v>98248.5</c:v>
                </c:pt>
                <c:pt idx="1">
                  <c:v>433700.10000000003</c:v>
                </c:pt>
                <c:pt idx="2">
                  <c:v>484044.30000000005</c:v>
                </c:pt>
                <c:pt idx="3">
                  <c:v>608804.10000000009</c:v>
                </c:pt>
                <c:pt idx="4">
                  <c:v>1143691.2000000002</c:v>
                </c:pt>
                <c:pt idx="5">
                  <c:v>1227393.0000000002</c:v>
                </c:pt>
                <c:pt idx="6">
                  <c:v>1324978.2000000002</c:v>
                </c:pt>
                <c:pt idx="7">
                  <c:v>1556841.6</c:v>
                </c:pt>
                <c:pt idx="8">
                  <c:v>1658411.1</c:v>
                </c:pt>
                <c:pt idx="9">
                  <c:v>1727964</c:v>
                </c:pt>
                <c:pt idx="10">
                  <c:v>1744057.8</c:v>
                </c:pt>
                <c:pt idx="11">
                  <c:v>1884216.6</c:v>
                </c:pt>
                <c:pt idx="12">
                  <c:v>2074460.4000000001</c:v>
                </c:pt>
                <c:pt idx="13">
                  <c:v>2127171.6</c:v>
                </c:pt>
                <c:pt idx="14">
                  <c:v>2127171.6</c:v>
                </c:pt>
                <c:pt idx="15">
                  <c:v>2127171.6</c:v>
                </c:pt>
                <c:pt idx="16">
                  <c:v>2127171.6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447-4DDC-81D9-685E910D767B}"/>
            </c:ext>
          </c:extLst>
        </c:ser>
        <c:ser>
          <c:idx val="1"/>
          <c:order val="1"/>
          <c:tx>
            <c:v>Expenditure Pessimistic</c:v>
          </c:tx>
          <c:spPr>
            <a:ln w="22225" cap="rnd">
              <a:solidFill>
                <a:srgbClr val="800000"/>
              </a:solidFill>
              <a:round/>
            </a:ln>
            <a:effectLst/>
          </c:spPr>
          <c:marker>
            <c:symbol val="none"/>
          </c:marker>
          <c:xVal>
            <c:numRef>
              <c:f>'3. Forecast Time'!$B$5:$B$21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</c:numCache>
            </c:numRef>
          </c:xVal>
          <c:yVal>
            <c:numRef>
              <c:f>'3. Forecast Time'!$F$5:$F$22</c:f>
              <c:numCache>
                <c:formatCode>_-"$"* #,##0_-;\-"$"* #,##0_-;_-"$"* "-"??_-;_-@_-</c:formatCode>
                <c:ptCount val="18"/>
                <c:pt idx="0">
                  <c:v>2948.0000000000005</c:v>
                </c:pt>
                <c:pt idx="1">
                  <c:v>14168</c:v>
                </c:pt>
                <c:pt idx="2">
                  <c:v>87098</c:v>
                </c:pt>
                <c:pt idx="3">
                  <c:v>173228</c:v>
                </c:pt>
                <c:pt idx="4">
                  <c:v>487647.60000000003</c:v>
                </c:pt>
                <c:pt idx="5">
                  <c:v>937046</c:v>
                </c:pt>
                <c:pt idx="6">
                  <c:v>1126191</c:v>
                </c:pt>
                <c:pt idx="7">
                  <c:v>1262145.5</c:v>
                </c:pt>
                <c:pt idx="8">
                  <c:v>1370394.3</c:v>
                </c:pt>
                <c:pt idx="9">
                  <c:v>1644863</c:v>
                </c:pt>
                <c:pt idx="10">
                  <c:v>1701824.3</c:v>
                </c:pt>
                <c:pt idx="11">
                  <c:v>1751787.4000000001</c:v>
                </c:pt>
                <c:pt idx="12">
                  <c:v>1885420.9000000001</c:v>
                </c:pt>
                <c:pt idx="13">
                  <c:v>2205976.3000000003</c:v>
                </c:pt>
                <c:pt idx="14">
                  <c:v>2205976.3000000003</c:v>
                </c:pt>
                <c:pt idx="15">
                  <c:v>2205976.3000000003</c:v>
                </c:pt>
                <c:pt idx="16">
                  <c:v>2205976.3000000003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447-4DDC-81D9-685E910D76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8284976"/>
        <c:axId val="1468101152"/>
      </c:scatterChart>
      <c:valAx>
        <c:axId val="1468284976"/>
        <c:scaling>
          <c:orientation val="minMax"/>
          <c:max val="17"/>
          <c:min val="1"/>
        </c:scaling>
        <c:delete val="0"/>
        <c:axPos val="b"/>
        <c:minorGridlines>
          <c:spPr>
            <a:ln w="9525" cap="flat" cmpd="sng" algn="ctr">
              <a:solidFill>
                <a:schemeClr val="bg1">
                  <a:lumMod val="75000"/>
                  <a:alpha val="51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8101152"/>
        <c:crosses val="autoZero"/>
        <c:crossBetween val="midCat"/>
        <c:majorUnit val="1"/>
      </c:valAx>
      <c:valAx>
        <c:axId val="146810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Monthly Totals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&quot;$&quot;* #,##0_-;\-&quot;$&quot;* #,##0_-;_-&quot;$&quot;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8284976"/>
        <c:crosses val="autoZero"/>
        <c:crossBetween val="midCat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5023489350843779"/>
          <c:y val="0.62107082997807272"/>
          <c:w val="0.16651864593804316"/>
          <c:h val="0.15549121610849187"/>
        </c:manualLayout>
      </c:layout>
      <c:overlay val="0"/>
      <c:spPr>
        <a:solidFill>
          <a:schemeClr val="bg1">
            <a:lumMod val="95000"/>
          </a:schemeClr>
        </a:solidFill>
        <a:ln w="25400"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285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colors6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colors7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colors8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32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1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32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1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32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1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32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1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32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1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32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1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32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1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32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1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19</xdr:row>
      <xdr:rowOff>1</xdr:rowOff>
    </xdr:from>
    <xdr:to>
      <xdr:col>8</xdr:col>
      <xdr:colOff>1</xdr:colOff>
      <xdr:row>37</xdr:row>
      <xdr:rowOff>174240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DB02FDD-9C38-4DB0-BE6E-7D5E1BCB6A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37</xdr:row>
      <xdr:rowOff>185854</xdr:rowOff>
    </xdr:from>
    <xdr:to>
      <xdr:col>8</xdr:col>
      <xdr:colOff>0</xdr:colOff>
      <xdr:row>55</xdr:row>
      <xdr:rowOff>116159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2E78A8C-0912-4D54-94B5-A95AD6D9AC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18</xdr:row>
      <xdr:rowOff>0</xdr:rowOff>
    </xdr:from>
    <xdr:to>
      <xdr:col>16</xdr:col>
      <xdr:colOff>0</xdr:colOff>
      <xdr:row>42</xdr:row>
      <xdr:rowOff>165100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AFD39A3-2E55-41F8-9B74-10CF00C07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12700</xdr:colOff>
      <xdr:row>42</xdr:row>
      <xdr:rowOff>177800</xdr:rowOff>
    </xdr:from>
    <xdr:to>
      <xdr:col>16</xdr:col>
      <xdr:colOff>3174</xdr:colOff>
      <xdr:row>67</xdr:row>
      <xdr:rowOff>145044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DC2D16F-4A96-4621-B238-1FF703915C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12700</xdr:colOff>
      <xdr:row>67</xdr:row>
      <xdr:rowOff>165100</xdr:rowOff>
    </xdr:from>
    <xdr:to>
      <xdr:col>16</xdr:col>
      <xdr:colOff>3174</xdr:colOff>
      <xdr:row>92</xdr:row>
      <xdr:rowOff>132344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AAEB4FE-7CF4-4426-90C9-9DC644F73E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12700</xdr:colOff>
      <xdr:row>92</xdr:row>
      <xdr:rowOff>152400</xdr:rowOff>
    </xdr:from>
    <xdr:to>
      <xdr:col>16</xdr:col>
      <xdr:colOff>3174</xdr:colOff>
      <xdr:row>117</xdr:row>
      <xdr:rowOff>119644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D7A1283-DEE3-4794-B080-DC65A8979D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808</xdr:colOff>
      <xdr:row>21</xdr:row>
      <xdr:rowOff>16951</xdr:rowOff>
    </xdr:from>
    <xdr:to>
      <xdr:col>13</xdr:col>
      <xdr:colOff>759578</xdr:colOff>
      <xdr:row>73</xdr:row>
      <xdr:rowOff>175165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C8ACF4A-89CE-46E7-BFAE-186758D9C6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150529</xdr:colOff>
      <xdr:row>73</xdr:row>
      <xdr:rowOff>176493</xdr:rowOff>
    </xdr:from>
    <xdr:to>
      <xdr:col>13</xdr:col>
      <xdr:colOff>750053</xdr:colOff>
      <xdr:row>117</xdr:row>
      <xdr:rowOff>44719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A8BF85D-DDD5-41BF-A388-9C5C6F497D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BF070-6550-4012-ACCA-487CFC7E6D8A}">
  <dimension ref="B1:S22"/>
  <sheetViews>
    <sheetView tabSelected="1" topLeftCell="B1" zoomScale="115" zoomScaleNormal="115" workbookViewId="0">
      <selection activeCell="D6" sqref="D6"/>
    </sheetView>
  </sheetViews>
  <sheetFormatPr defaultRowHeight="21"/>
  <cols>
    <col min="2" max="8" width="20.77734375" customWidth="1"/>
    <col min="14" max="14" width="22.44140625" style="3" customWidth="1"/>
    <col min="15" max="15" width="17" style="1" customWidth="1"/>
    <col min="16" max="16" width="16" style="1" customWidth="1"/>
    <col min="17" max="17" width="18.5546875" style="1" customWidth="1"/>
    <col min="18" max="18" width="17.21875" customWidth="1"/>
    <col min="19" max="19" width="18.5546875" style="5" customWidth="1"/>
    <col min="20" max="20" width="17.21875" customWidth="1"/>
  </cols>
  <sheetData>
    <row r="1" spans="2:10" ht="6.75" customHeight="1" thickBot="1"/>
    <row r="2" spans="2:10" ht="33" customHeight="1" thickBot="1">
      <c r="B2" s="28" t="s">
        <v>0</v>
      </c>
      <c r="C2" s="29"/>
      <c r="D2" s="29"/>
      <c r="E2" s="29"/>
      <c r="F2" s="30"/>
      <c r="G2" s="31"/>
      <c r="H2" s="30"/>
    </row>
    <row r="3" spans="2:10" ht="25.05" customHeight="1" thickBot="1">
      <c r="B3" s="41" t="s">
        <v>5</v>
      </c>
      <c r="C3" s="65" t="s">
        <v>15</v>
      </c>
      <c r="D3" s="66"/>
      <c r="E3" s="67" t="s">
        <v>2</v>
      </c>
      <c r="F3" s="68"/>
      <c r="G3" s="69" t="s">
        <v>17</v>
      </c>
      <c r="H3" s="70"/>
    </row>
    <row r="4" spans="2:10" ht="23.25" customHeight="1" thickBot="1">
      <c r="B4" s="32"/>
      <c r="C4" s="37" t="s">
        <v>16</v>
      </c>
      <c r="D4" s="37" t="s">
        <v>4</v>
      </c>
      <c r="E4" s="38" t="s">
        <v>16</v>
      </c>
      <c r="F4" s="38" t="s">
        <v>4</v>
      </c>
      <c r="G4" s="39" t="s">
        <v>16</v>
      </c>
      <c r="H4" s="40" t="s">
        <v>4</v>
      </c>
    </row>
    <row r="5" spans="2:10" ht="17.100000000000001" customHeight="1" thickBot="1">
      <c r="B5" s="33">
        <v>1</v>
      </c>
      <c r="C5" s="42">
        <v>109165</v>
      </c>
      <c r="D5" s="34">
        <f>C5</f>
        <v>109165</v>
      </c>
      <c r="E5" s="35">
        <v>2680</v>
      </c>
      <c r="F5" s="35">
        <f>E5</f>
        <v>2680</v>
      </c>
      <c r="G5" s="43">
        <f>C5-E5</f>
        <v>106485</v>
      </c>
      <c r="H5" s="36">
        <f>D5-F5</f>
        <v>106485</v>
      </c>
      <c r="J5" s="2"/>
    </row>
    <row r="6" spans="2:10" ht="17.100000000000001" customHeight="1" thickBot="1">
      <c r="B6" s="33">
        <v>2</v>
      </c>
      <c r="C6" s="42">
        <v>372724</v>
      </c>
      <c r="D6" s="34">
        <f>SUM(C6+D5)</f>
        <v>481889</v>
      </c>
      <c r="E6" s="35">
        <v>10200</v>
      </c>
      <c r="F6" s="35">
        <f>SUM(E6+F5)</f>
        <v>12880</v>
      </c>
      <c r="G6" s="43">
        <f t="shared" ref="G6:G18" si="0">C6-E6</f>
        <v>362524</v>
      </c>
      <c r="H6" s="36">
        <f t="shared" ref="H6:H18" si="1">D6-F6</f>
        <v>469009</v>
      </c>
    </row>
    <row r="7" spans="2:10" ht="17.100000000000001" customHeight="1" thickBot="1">
      <c r="B7" s="33">
        <v>3</v>
      </c>
      <c r="C7" s="42">
        <v>55938</v>
      </c>
      <c r="D7" s="34">
        <f>SUM(C7+D6)</f>
        <v>537827</v>
      </c>
      <c r="E7" s="35">
        <v>66300</v>
      </c>
      <c r="F7" s="35">
        <f>SUM(E7+F6)</f>
        <v>79180</v>
      </c>
      <c r="G7" s="59">
        <f t="shared" si="0"/>
        <v>-10362</v>
      </c>
      <c r="H7" s="36">
        <f t="shared" si="1"/>
        <v>458647</v>
      </c>
    </row>
    <row r="8" spans="2:10" ht="17.100000000000001" customHeight="1" thickBot="1">
      <c r="B8" s="33">
        <v>4</v>
      </c>
      <c r="C8" s="42">
        <v>138622</v>
      </c>
      <c r="D8" s="34">
        <f t="shared" ref="D8:F18" si="2">SUM(C8+D7)</f>
        <v>676449</v>
      </c>
      <c r="E8" s="35">
        <v>78300</v>
      </c>
      <c r="F8" s="35">
        <f t="shared" si="2"/>
        <v>157480</v>
      </c>
      <c r="G8" s="43">
        <f t="shared" si="0"/>
        <v>60322</v>
      </c>
      <c r="H8" s="36">
        <f t="shared" si="1"/>
        <v>518969</v>
      </c>
    </row>
    <row r="9" spans="2:10" ht="17.100000000000001" customHeight="1" thickBot="1">
      <c r="B9" s="33">
        <v>5</v>
      </c>
      <c r="C9" s="42">
        <v>594319</v>
      </c>
      <c r="D9" s="34">
        <f t="shared" si="2"/>
        <v>1270768</v>
      </c>
      <c r="E9" s="35">
        <v>285836</v>
      </c>
      <c r="F9" s="35">
        <f t="shared" si="2"/>
        <v>443316</v>
      </c>
      <c r="G9" s="43">
        <f t="shared" si="0"/>
        <v>308483</v>
      </c>
      <c r="H9" s="36">
        <f t="shared" si="1"/>
        <v>827452</v>
      </c>
    </row>
    <row r="10" spans="2:10" ht="17.100000000000001" customHeight="1" thickBot="1">
      <c r="B10" s="33">
        <v>6</v>
      </c>
      <c r="C10" s="42">
        <v>93002</v>
      </c>
      <c r="D10" s="34">
        <f t="shared" si="2"/>
        <v>1363770</v>
      </c>
      <c r="E10" s="35">
        <v>408544</v>
      </c>
      <c r="F10" s="35">
        <f t="shared" si="2"/>
        <v>851860</v>
      </c>
      <c r="G10" s="59">
        <f t="shared" si="0"/>
        <v>-315542</v>
      </c>
      <c r="H10" s="36">
        <f t="shared" si="1"/>
        <v>511910</v>
      </c>
    </row>
    <row r="11" spans="2:10" ht="17.100000000000001" customHeight="1" thickBot="1">
      <c r="B11" s="33">
        <v>7</v>
      </c>
      <c r="C11" s="42">
        <v>108428</v>
      </c>
      <c r="D11" s="34">
        <f t="shared" si="2"/>
        <v>1472198</v>
      </c>
      <c r="E11" s="35">
        <v>171950</v>
      </c>
      <c r="F11" s="35">
        <f t="shared" si="2"/>
        <v>1023810</v>
      </c>
      <c r="G11" s="59">
        <f t="shared" si="0"/>
        <v>-63522</v>
      </c>
      <c r="H11" s="36">
        <f t="shared" si="1"/>
        <v>448388</v>
      </c>
    </row>
    <row r="12" spans="2:10" ht="17.100000000000001" customHeight="1" thickBot="1">
      <c r="B12" s="33">
        <v>8</v>
      </c>
      <c r="C12" s="42">
        <v>257626</v>
      </c>
      <c r="D12" s="34">
        <f t="shared" si="2"/>
        <v>1729824</v>
      </c>
      <c r="E12" s="35">
        <v>123595</v>
      </c>
      <c r="F12" s="35">
        <f t="shared" si="2"/>
        <v>1147405</v>
      </c>
      <c r="G12" s="43">
        <f t="shared" si="0"/>
        <v>134031</v>
      </c>
      <c r="H12" s="36">
        <f t="shared" si="1"/>
        <v>582419</v>
      </c>
    </row>
    <row r="13" spans="2:10" ht="17.100000000000001" customHeight="1" thickBot="1">
      <c r="B13" s="33">
        <v>9</v>
      </c>
      <c r="C13" s="42">
        <v>112855</v>
      </c>
      <c r="D13" s="34">
        <f t="shared" si="2"/>
        <v>1842679</v>
      </c>
      <c r="E13" s="35">
        <v>98408</v>
      </c>
      <c r="F13" s="35">
        <f t="shared" si="2"/>
        <v>1245813</v>
      </c>
      <c r="G13" s="43">
        <f t="shared" si="0"/>
        <v>14447</v>
      </c>
      <c r="H13" s="36">
        <f t="shared" si="1"/>
        <v>596866</v>
      </c>
    </row>
    <row r="14" spans="2:10" ht="17.100000000000001" customHeight="1" thickBot="1">
      <c r="B14" s="33">
        <v>10</v>
      </c>
      <c r="C14" s="42">
        <v>77281</v>
      </c>
      <c r="D14" s="34">
        <f t="shared" si="2"/>
        <v>1919960</v>
      </c>
      <c r="E14" s="35">
        <v>249517</v>
      </c>
      <c r="F14" s="35">
        <f t="shared" si="2"/>
        <v>1495330</v>
      </c>
      <c r="G14" s="59">
        <f t="shared" si="0"/>
        <v>-172236</v>
      </c>
      <c r="H14" s="36">
        <f t="shared" si="1"/>
        <v>424630</v>
      </c>
    </row>
    <row r="15" spans="2:10" ht="17.100000000000001" customHeight="1" thickBot="1">
      <c r="B15" s="33">
        <v>11</v>
      </c>
      <c r="C15" s="42">
        <v>17882</v>
      </c>
      <c r="D15" s="34">
        <f t="shared" si="2"/>
        <v>1937842</v>
      </c>
      <c r="E15" s="35">
        <v>51783</v>
      </c>
      <c r="F15" s="35">
        <f t="shared" si="2"/>
        <v>1547113</v>
      </c>
      <c r="G15" s="59">
        <f t="shared" si="0"/>
        <v>-33901</v>
      </c>
      <c r="H15" s="36">
        <f t="shared" si="1"/>
        <v>390729</v>
      </c>
    </row>
    <row r="16" spans="2:10" ht="17.100000000000001" customHeight="1" thickBot="1">
      <c r="B16" s="33">
        <v>12</v>
      </c>
      <c r="C16" s="42">
        <v>155732</v>
      </c>
      <c r="D16" s="34">
        <f t="shared" si="2"/>
        <v>2093574</v>
      </c>
      <c r="E16" s="35">
        <v>45421</v>
      </c>
      <c r="F16" s="35">
        <f t="shared" si="2"/>
        <v>1592534</v>
      </c>
      <c r="G16" s="43">
        <f t="shared" si="0"/>
        <v>110311</v>
      </c>
      <c r="H16" s="36">
        <f t="shared" si="1"/>
        <v>501040</v>
      </c>
    </row>
    <row r="17" spans="2:8" ht="17.100000000000001" customHeight="1" thickBot="1">
      <c r="B17" s="33">
        <v>13</v>
      </c>
      <c r="C17" s="42">
        <v>211382</v>
      </c>
      <c r="D17" s="34">
        <f t="shared" si="2"/>
        <v>2304956</v>
      </c>
      <c r="E17" s="35">
        <v>121485</v>
      </c>
      <c r="F17" s="35">
        <f t="shared" si="2"/>
        <v>1714019</v>
      </c>
      <c r="G17" s="43">
        <f t="shared" si="0"/>
        <v>89897</v>
      </c>
      <c r="H17" s="36">
        <f t="shared" si="1"/>
        <v>590937</v>
      </c>
    </row>
    <row r="18" spans="2:8" ht="17.100000000000001" customHeight="1" thickBot="1">
      <c r="B18" s="33">
        <v>14</v>
      </c>
      <c r="C18" s="42">
        <v>58568</v>
      </c>
      <c r="D18" s="34">
        <f t="shared" si="2"/>
        <v>2363524</v>
      </c>
      <c r="E18" s="35">
        <v>291414</v>
      </c>
      <c r="F18" s="35">
        <f t="shared" si="2"/>
        <v>2005433</v>
      </c>
      <c r="G18" s="59">
        <f t="shared" si="0"/>
        <v>-232846</v>
      </c>
      <c r="H18" s="36">
        <f t="shared" si="1"/>
        <v>358091</v>
      </c>
    </row>
    <row r="19" spans="2:8" ht="15" customHeight="1" thickBot="1">
      <c r="B19" s="12"/>
      <c r="C19" s="13"/>
      <c r="D19" s="13"/>
      <c r="E19" s="14"/>
      <c r="F19" s="15"/>
      <c r="G19" s="16"/>
      <c r="H19" s="17"/>
    </row>
    <row r="20" spans="2:8" ht="15" customHeight="1"/>
    <row r="21" spans="2:8" ht="15" customHeight="1"/>
    <row r="22" spans="2:8" ht="15" customHeight="1"/>
  </sheetData>
  <mergeCells count="3">
    <mergeCell ref="C3:D3"/>
    <mergeCell ref="E3:F3"/>
    <mergeCell ref="G3:H3"/>
  </mergeCell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7AB90-362F-44D4-A0F7-0723D769920C}">
  <dimension ref="B1:T19"/>
  <sheetViews>
    <sheetView zoomScale="68" zoomScaleNormal="175" workbookViewId="0">
      <selection activeCell="K5" sqref="K5"/>
    </sheetView>
  </sheetViews>
  <sheetFormatPr defaultRowHeight="14.4"/>
  <cols>
    <col min="1" max="1" width="2.21875" customWidth="1"/>
    <col min="2" max="2" width="21.77734375" customWidth="1"/>
    <col min="3" max="3" width="20.77734375" customWidth="1"/>
    <col min="4" max="5" width="15.21875" customWidth="1"/>
    <col min="6" max="6" width="21" customWidth="1"/>
    <col min="7" max="7" width="13.77734375" customWidth="1"/>
    <col min="8" max="8" width="13.5546875" customWidth="1"/>
    <col min="9" max="9" width="21.21875" customWidth="1"/>
    <col min="10" max="10" width="14.5546875" style="25" customWidth="1"/>
    <col min="11" max="11" width="13.21875" customWidth="1"/>
    <col min="12" max="12" width="20.21875" customWidth="1"/>
    <col min="13" max="13" width="13.44140625" style="25" customWidth="1"/>
    <col min="14" max="14" width="13.21875" customWidth="1"/>
    <col min="15" max="15" width="18.5546875" customWidth="1"/>
    <col min="16" max="16" width="16.77734375" customWidth="1"/>
  </cols>
  <sheetData>
    <row r="1" spans="2:20" ht="36" customHeight="1" thickBot="1"/>
    <row r="2" spans="2:20" ht="52.5" customHeight="1" thickBot="1">
      <c r="B2" s="9" t="s">
        <v>6</v>
      </c>
      <c r="C2" s="6"/>
      <c r="D2" s="6"/>
      <c r="E2" s="6"/>
      <c r="F2" s="6"/>
      <c r="G2" s="6"/>
      <c r="H2" s="6"/>
      <c r="I2" s="6"/>
      <c r="J2" s="20"/>
      <c r="K2" s="6"/>
      <c r="L2" s="7"/>
      <c r="M2" s="20"/>
      <c r="N2" s="6"/>
      <c r="O2" s="8"/>
      <c r="P2" s="7"/>
    </row>
    <row r="3" spans="2:20" ht="24" thickBot="1">
      <c r="B3" s="23" t="s">
        <v>5</v>
      </c>
      <c r="C3" s="76" t="s">
        <v>1</v>
      </c>
      <c r="D3" s="77"/>
      <c r="E3" s="77"/>
      <c r="F3" s="77"/>
      <c r="G3" s="77"/>
      <c r="H3" s="78"/>
      <c r="I3" s="71" t="s">
        <v>2</v>
      </c>
      <c r="J3" s="72"/>
      <c r="K3" s="72"/>
      <c r="L3" s="72"/>
      <c r="M3" s="72"/>
      <c r="N3" s="73"/>
      <c r="O3" s="74" t="s">
        <v>7</v>
      </c>
      <c r="P3" s="75"/>
    </row>
    <row r="4" spans="2:20" ht="39.75" customHeight="1" thickBot="1">
      <c r="B4" s="22"/>
      <c r="C4" s="47" t="s">
        <v>16</v>
      </c>
      <c r="D4" s="21" t="s">
        <v>10</v>
      </c>
      <c r="E4" s="21" t="s">
        <v>9</v>
      </c>
      <c r="F4" s="47" t="s">
        <v>4</v>
      </c>
      <c r="G4" s="21" t="s">
        <v>10</v>
      </c>
      <c r="H4" s="21" t="s">
        <v>9</v>
      </c>
      <c r="I4" s="49" t="s">
        <v>16</v>
      </c>
      <c r="J4" s="45" t="s">
        <v>12</v>
      </c>
      <c r="K4" s="45" t="s">
        <v>11</v>
      </c>
      <c r="L4" s="49" t="s">
        <v>4</v>
      </c>
      <c r="M4" s="45" t="s">
        <v>14</v>
      </c>
      <c r="N4" s="45" t="s">
        <v>13</v>
      </c>
      <c r="O4" s="58" t="s">
        <v>16</v>
      </c>
      <c r="P4" s="53" t="s">
        <v>4</v>
      </c>
    </row>
    <row r="5" spans="2:20" ht="15.75" customHeight="1" thickBot="1">
      <c r="B5" s="52">
        <v>1</v>
      </c>
      <c r="C5" s="4">
        <f>'1. Actual'!C5</f>
        <v>109165</v>
      </c>
      <c r="D5" s="24">
        <f>C5*0.9</f>
        <v>98248.5</v>
      </c>
      <c r="E5" s="24">
        <f>C5*1.1</f>
        <v>120081.50000000001</v>
      </c>
      <c r="F5" s="4">
        <f>C5</f>
        <v>109165</v>
      </c>
      <c r="G5" s="24">
        <f>F5*0.9</f>
        <v>98248.5</v>
      </c>
      <c r="H5" s="24">
        <f>F5*1.1</f>
        <v>120081.50000000001</v>
      </c>
      <c r="I5" s="44">
        <f>'1. Actual'!E5</f>
        <v>2680</v>
      </c>
      <c r="J5" s="24">
        <f>I5*0.9</f>
        <v>2412</v>
      </c>
      <c r="K5" s="24">
        <f>I5*1.1</f>
        <v>2948.0000000000005</v>
      </c>
      <c r="L5" s="44">
        <f>I5</f>
        <v>2680</v>
      </c>
      <c r="M5" s="24">
        <f>L5*0.9</f>
        <v>2412</v>
      </c>
      <c r="N5" s="24">
        <f>L5*1.1</f>
        <v>2948.0000000000005</v>
      </c>
      <c r="O5" s="26">
        <f t="shared" ref="O5:O18" si="0">C5-I5</f>
        <v>106485</v>
      </c>
      <c r="P5" s="11">
        <f>O5</f>
        <v>106485</v>
      </c>
    </row>
    <row r="6" spans="2:20" ht="15.75" customHeight="1" thickBot="1">
      <c r="B6" s="52">
        <v>2</v>
      </c>
      <c r="C6" s="4">
        <f>'1. Actual'!C6</f>
        <v>372724</v>
      </c>
      <c r="D6" s="24">
        <f t="shared" ref="D6:D18" si="1">C6*0.9</f>
        <v>335451.60000000003</v>
      </c>
      <c r="E6" s="24">
        <f t="shared" ref="E6:E18" si="2">C6*1.1</f>
        <v>409996.4</v>
      </c>
      <c r="F6" s="4">
        <f t="shared" ref="F6:F18" si="3">SUM(C6+F5)</f>
        <v>481889</v>
      </c>
      <c r="G6" s="24">
        <f t="shared" ref="G6:G18" si="4">F6*0.9</f>
        <v>433700.10000000003</v>
      </c>
      <c r="H6" s="24">
        <f t="shared" ref="H6:H18" si="5">F6*1.1</f>
        <v>530077.9</v>
      </c>
      <c r="I6" s="44">
        <f>'1. Actual'!E6</f>
        <v>10200</v>
      </c>
      <c r="J6" s="24">
        <f t="shared" ref="J6:J18" si="6">I6*0.9</f>
        <v>9180</v>
      </c>
      <c r="K6" s="24">
        <f t="shared" ref="K6:K18" si="7">I6*1.1</f>
        <v>11220</v>
      </c>
      <c r="L6" s="44">
        <f t="shared" ref="L6:L18" si="8">SUM(I6+L5)</f>
        <v>12880</v>
      </c>
      <c r="M6" s="24">
        <f t="shared" ref="M6:M18" si="9">L6*0.9</f>
        <v>11592</v>
      </c>
      <c r="N6" s="24">
        <f t="shared" ref="N6:N18" si="10">L6*1.1</f>
        <v>14168.000000000002</v>
      </c>
      <c r="O6" s="26">
        <f t="shared" si="0"/>
        <v>362524</v>
      </c>
      <c r="P6" s="11">
        <f>SUM(P5+O6)</f>
        <v>469009</v>
      </c>
    </row>
    <row r="7" spans="2:20" ht="16.2" thickBot="1">
      <c r="B7" s="52">
        <v>3</v>
      </c>
      <c r="C7" s="4">
        <f>'1. Actual'!C7</f>
        <v>55938</v>
      </c>
      <c r="D7" s="24">
        <f t="shared" si="1"/>
        <v>50344.200000000004</v>
      </c>
      <c r="E7" s="24">
        <f t="shared" si="2"/>
        <v>61531.8</v>
      </c>
      <c r="F7" s="4">
        <f t="shared" si="3"/>
        <v>537827</v>
      </c>
      <c r="G7" s="24">
        <f t="shared" si="4"/>
        <v>484044.3</v>
      </c>
      <c r="H7" s="24">
        <f t="shared" si="5"/>
        <v>591609.70000000007</v>
      </c>
      <c r="I7" s="44">
        <f>'1. Actual'!E7</f>
        <v>66300</v>
      </c>
      <c r="J7" s="24">
        <f t="shared" si="6"/>
        <v>59670</v>
      </c>
      <c r="K7" s="24">
        <f t="shared" si="7"/>
        <v>72930</v>
      </c>
      <c r="L7" s="44">
        <f t="shared" si="8"/>
        <v>79180</v>
      </c>
      <c r="M7" s="24">
        <f t="shared" si="9"/>
        <v>71262</v>
      </c>
      <c r="N7" s="24">
        <f t="shared" si="10"/>
        <v>87098</v>
      </c>
      <c r="O7" s="26">
        <f t="shared" si="0"/>
        <v>-10362</v>
      </c>
      <c r="P7" s="11">
        <f t="shared" ref="P7:P17" si="11">SUM(P6+O7)</f>
        <v>458647</v>
      </c>
    </row>
    <row r="8" spans="2:20" ht="16.2" thickBot="1">
      <c r="B8" s="52">
        <v>4</v>
      </c>
      <c r="C8" s="4">
        <f>'1. Actual'!C8</f>
        <v>138622</v>
      </c>
      <c r="D8" s="24">
        <f t="shared" si="1"/>
        <v>124759.8</v>
      </c>
      <c r="E8" s="24">
        <f t="shared" si="2"/>
        <v>152484.20000000001</v>
      </c>
      <c r="F8" s="4">
        <f t="shared" si="3"/>
        <v>676449</v>
      </c>
      <c r="G8" s="24">
        <f t="shared" si="4"/>
        <v>608804.1</v>
      </c>
      <c r="H8" s="24">
        <f t="shared" si="5"/>
        <v>744093.9</v>
      </c>
      <c r="I8" s="44">
        <f>'1. Actual'!E8</f>
        <v>78300</v>
      </c>
      <c r="J8" s="24">
        <f t="shared" si="6"/>
        <v>70470</v>
      </c>
      <c r="K8" s="24">
        <f t="shared" si="7"/>
        <v>86130</v>
      </c>
      <c r="L8" s="44">
        <f t="shared" si="8"/>
        <v>157480</v>
      </c>
      <c r="M8" s="24">
        <f t="shared" si="9"/>
        <v>141732</v>
      </c>
      <c r="N8" s="24">
        <f t="shared" si="10"/>
        <v>173228</v>
      </c>
      <c r="O8" s="26">
        <f t="shared" si="0"/>
        <v>60322</v>
      </c>
      <c r="P8" s="11">
        <f t="shared" si="11"/>
        <v>518969</v>
      </c>
    </row>
    <row r="9" spans="2:20" ht="16.2" thickBot="1">
      <c r="B9" s="52">
        <v>5</v>
      </c>
      <c r="C9" s="4">
        <f>'1. Actual'!C9</f>
        <v>594319</v>
      </c>
      <c r="D9" s="24">
        <f t="shared" si="1"/>
        <v>534887.1</v>
      </c>
      <c r="E9" s="24">
        <f t="shared" si="2"/>
        <v>653750.9</v>
      </c>
      <c r="F9" s="4">
        <f t="shared" si="3"/>
        <v>1270768</v>
      </c>
      <c r="G9" s="24">
        <f t="shared" si="4"/>
        <v>1143691.2</v>
      </c>
      <c r="H9" s="24">
        <f t="shared" si="5"/>
        <v>1397844.8</v>
      </c>
      <c r="I9" s="44">
        <f>'1. Actual'!E9</f>
        <v>285836</v>
      </c>
      <c r="J9" s="24">
        <f t="shared" si="6"/>
        <v>257252.4</v>
      </c>
      <c r="K9" s="24">
        <f t="shared" si="7"/>
        <v>314419.60000000003</v>
      </c>
      <c r="L9" s="44">
        <f t="shared" si="8"/>
        <v>443316</v>
      </c>
      <c r="M9" s="24">
        <f t="shared" si="9"/>
        <v>398984.4</v>
      </c>
      <c r="N9" s="24">
        <f t="shared" si="10"/>
        <v>487647.60000000003</v>
      </c>
      <c r="O9" s="26">
        <f t="shared" si="0"/>
        <v>308483</v>
      </c>
      <c r="P9" s="11">
        <f t="shared" si="11"/>
        <v>827452</v>
      </c>
    </row>
    <row r="10" spans="2:20" ht="16.2" thickBot="1">
      <c r="B10" s="52">
        <v>6</v>
      </c>
      <c r="C10" s="4">
        <f>'1. Actual'!C10</f>
        <v>93002</v>
      </c>
      <c r="D10" s="24">
        <f t="shared" si="1"/>
        <v>83701.8</v>
      </c>
      <c r="E10" s="24">
        <f t="shared" si="2"/>
        <v>102302.20000000001</v>
      </c>
      <c r="F10" s="4">
        <f t="shared" si="3"/>
        <v>1363770</v>
      </c>
      <c r="G10" s="24">
        <f t="shared" si="4"/>
        <v>1227393</v>
      </c>
      <c r="H10" s="24">
        <f t="shared" si="5"/>
        <v>1500147.0000000002</v>
      </c>
      <c r="I10" s="44">
        <f>'1. Actual'!E10</f>
        <v>408544</v>
      </c>
      <c r="J10" s="24">
        <f t="shared" si="6"/>
        <v>367689.60000000003</v>
      </c>
      <c r="K10" s="24">
        <f t="shared" si="7"/>
        <v>449398.4</v>
      </c>
      <c r="L10" s="44">
        <f t="shared" si="8"/>
        <v>851860</v>
      </c>
      <c r="M10" s="24">
        <f t="shared" si="9"/>
        <v>766674</v>
      </c>
      <c r="N10" s="24">
        <f t="shared" si="10"/>
        <v>937046.00000000012</v>
      </c>
      <c r="O10" s="26">
        <f t="shared" si="0"/>
        <v>-315542</v>
      </c>
      <c r="P10" s="11">
        <f t="shared" si="11"/>
        <v>511910</v>
      </c>
      <c r="T10" t="s">
        <v>8</v>
      </c>
    </row>
    <row r="11" spans="2:20" ht="16.2" thickBot="1">
      <c r="B11" s="52">
        <v>7</v>
      </c>
      <c r="C11" s="4">
        <f>'1. Actual'!C11</f>
        <v>108428</v>
      </c>
      <c r="D11" s="24">
        <f t="shared" si="1"/>
        <v>97585.2</v>
      </c>
      <c r="E11" s="24">
        <f t="shared" si="2"/>
        <v>119270.8</v>
      </c>
      <c r="F11" s="4">
        <f t="shared" si="3"/>
        <v>1472198</v>
      </c>
      <c r="G11" s="24">
        <f t="shared" si="4"/>
        <v>1324978.2</v>
      </c>
      <c r="H11" s="24">
        <f t="shared" si="5"/>
        <v>1619417.8</v>
      </c>
      <c r="I11" s="44">
        <f>'1. Actual'!E11</f>
        <v>171950</v>
      </c>
      <c r="J11" s="24">
        <f t="shared" si="6"/>
        <v>154755</v>
      </c>
      <c r="K11" s="24">
        <f t="shared" si="7"/>
        <v>189145.00000000003</v>
      </c>
      <c r="L11" s="44">
        <f t="shared" si="8"/>
        <v>1023810</v>
      </c>
      <c r="M11" s="24">
        <f t="shared" si="9"/>
        <v>921429</v>
      </c>
      <c r="N11" s="24">
        <f t="shared" si="10"/>
        <v>1126191</v>
      </c>
      <c r="O11" s="26">
        <f t="shared" si="0"/>
        <v>-63522</v>
      </c>
      <c r="P11" s="11">
        <f t="shared" si="11"/>
        <v>448388</v>
      </c>
    </row>
    <row r="12" spans="2:20" ht="16.2" thickBot="1">
      <c r="B12" s="52">
        <v>8</v>
      </c>
      <c r="C12" s="4">
        <f>'1. Actual'!C12</f>
        <v>257626</v>
      </c>
      <c r="D12" s="24">
        <f t="shared" si="1"/>
        <v>231863.4</v>
      </c>
      <c r="E12" s="24">
        <f t="shared" si="2"/>
        <v>283388.60000000003</v>
      </c>
      <c r="F12" s="4">
        <f t="shared" si="3"/>
        <v>1729824</v>
      </c>
      <c r="G12" s="24">
        <f t="shared" si="4"/>
        <v>1556841.6</v>
      </c>
      <c r="H12" s="24">
        <f t="shared" si="5"/>
        <v>1902806.4000000001</v>
      </c>
      <c r="I12" s="44">
        <f>'1. Actual'!E12</f>
        <v>123595</v>
      </c>
      <c r="J12" s="24">
        <f t="shared" si="6"/>
        <v>111235.5</v>
      </c>
      <c r="K12" s="24">
        <f t="shared" si="7"/>
        <v>135954.5</v>
      </c>
      <c r="L12" s="44">
        <f t="shared" si="8"/>
        <v>1147405</v>
      </c>
      <c r="M12" s="24">
        <f t="shared" si="9"/>
        <v>1032664.5</v>
      </c>
      <c r="N12" s="24">
        <f t="shared" si="10"/>
        <v>1262145.5</v>
      </c>
      <c r="O12" s="26">
        <f t="shared" si="0"/>
        <v>134031</v>
      </c>
      <c r="P12" s="11">
        <f t="shared" si="11"/>
        <v>582419</v>
      </c>
    </row>
    <row r="13" spans="2:20" ht="16.2" thickBot="1">
      <c r="B13" s="52">
        <v>9</v>
      </c>
      <c r="C13" s="4">
        <f>'1. Actual'!C13</f>
        <v>112855</v>
      </c>
      <c r="D13" s="24">
        <f t="shared" si="1"/>
        <v>101569.5</v>
      </c>
      <c r="E13" s="24">
        <f t="shared" si="2"/>
        <v>124140.50000000001</v>
      </c>
      <c r="F13" s="4">
        <f t="shared" si="3"/>
        <v>1842679</v>
      </c>
      <c r="G13" s="24">
        <f t="shared" si="4"/>
        <v>1658411.1</v>
      </c>
      <c r="H13" s="24">
        <f t="shared" si="5"/>
        <v>2026946.9000000001</v>
      </c>
      <c r="I13" s="44">
        <f>'1. Actual'!E13</f>
        <v>98408</v>
      </c>
      <c r="J13" s="24">
        <f t="shared" si="6"/>
        <v>88567.2</v>
      </c>
      <c r="K13" s="24">
        <f t="shared" si="7"/>
        <v>108248.8</v>
      </c>
      <c r="L13" s="44">
        <f t="shared" si="8"/>
        <v>1245813</v>
      </c>
      <c r="M13" s="24">
        <f t="shared" si="9"/>
        <v>1121231.7</v>
      </c>
      <c r="N13" s="24">
        <f t="shared" si="10"/>
        <v>1370394.3</v>
      </c>
      <c r="O13" s="26">
        <f t="shared" si="0"/>
        <v>14447</v>
      </c>
      <c r="P13" s="11">
        <f t="shared" si="11"/>
        <v>596866</v>
      </c>
    </row>
    <row r="14" spans="2:20" ht="16.2" thickBot="1">
      <c r="B14" s="52">
        <v>10</v>
      </c>
      <c r="C14" s="4">
        <f>'1. Actual'!C14</f>
        <v>77281</v>
      </c>
      <c r="D14" s="24">
        <f t="shared" si="1"/>
        <v>69552.900000000009</v>
      </c>
      <c r="E14" s="24">
        <f t="shared" si="2"/>
        <v>85009.1</v>
      </c>
      <c r="F14" s="4">
        <f t="shared" si="3"/>
        <v>1919960</v>
      </c>
      <c r="G14" s="24">
        <f t="shared" si="4"/>
        <v>1727964</v>
      </c>
      <c r="H14" s="24">
        <f t="shared" si="5"/>
        <v>2111956</v>
      </c>
      <c r="I14" s="44">
        <f>'1. Actual'!E14</f>
        <v>249517</v>
      </c>
      <c r="J14" s="24">
        <f t="shared" si="6"/>
        <v>224565.30000000002</v>
      </c>
      <c r="K14" s="24">
        <f t="shared" si="7"/>
        <v>274468.7</v>
      </c>
      <c r="L14" s="44">
        <f t="shared" si="8"/>
        <v>1495330</v>
      </c>
      <c r="M14" s="24">
        <f t="shared" si="9"/>
        <v>1345797</v>
      </c>
      <c r="N14" s="24">
        <f t="shared" si="10"/>
        <v>1644863.0000000002</v>
      </c>
      <c r="O14" s="26">
        <f t="shared" si="0"/>
        <v>-172236</v>
      </c>
      <c r="P14" s="11">
        <f t="shared" si="11"/>
        <v>424630</v>
      </c>
    </row>
    <row r="15" spans="2:20" ht="16.2" thickBot="1">
      <c r="B15" s="52">
        <v>11</v>
      </c>
      <c r="C15" s="4">
        <f>'1. Actual'!C15</f>
        <v>17882</v>
      </c>
      <c r="D15" s="24">
        <f t="shared" si="1"/>
        <v>16093.800000000001</v>
      </c>
      <c r="E15" s="24">
        <f t="shared" si="2"/>
        <v>19670.2</v>
      </c>
      <c r="F15" s="4">
        <f t="shared" si="3"/>
        <v>1937842</v>
      </c>
      <c r="G15" s="24">
        <f t="shared" si="4"/>
        <v>1744057.8</v>
      </c>
      <c r="H15" s="24">
        <f t="shared" si="5"/>
        <v>2131626.2000000002</v>
      </c>
      <c r="I15" s="44">
        <f>'1. Actual'!E15</f>
        <v>51783</v>
      </c>
      <c r="J15" s="24">
        <f t="shared" si="6"/>
        <v>46604.700000000004</v>
      </c>
      <c r="K15" s="24">
        <f t="shared" si="7"/>
        <v>56961.3</v>
      </c>
      <c r="L15" s="44">
        <f t="shared" si="8"/>
        <v>1547113</v>
      </c>
      <c r="M15" s="24">
        <f t="shared" si="9"/>
        <v>1392401.7</v>
      </c>
      <c r="N15" s="24">
        <f t="shared" si="10"/>
        <v>1701824.3</v>
      </c>
      <c r="O15" s="26">
        <f t="shared" si="0"/>
        <v>-33901</v>
      </c>
      <c r="P15" s="11">
        <f t="shared" si="11"/>
        <v>390729</v>
      </c>
    </row>
    <row r="16" spans="2:20" ht="16.2" thickBot="1">
      <c r="B16" s="52">
        <v>12</v>
      </c>
      <c r="C16" s="4">
        <f>'1. Actual'!C16</f>
        <v>155732</v>
      </c>
      <c r="D16" s="24">
        <f t="shared" si="1"/>
        <v>140158.80000000002</v>
      </c>
      <c r="E16" s="24">
        <f t="shared" si="2"/>
        <v>171305.2</v>
      </c>
      <c r="F16" s="4">
        <f t="shared" si="3"/>
        <v>2093574</v>
      </c>
      <c r="G16" s="24">
        <f t="shared" si="4"/>
        <v>1884216.6</v>
      </c>
      <c r="H16" s="24">
        <f t="shared" si="5"/>
        <v>2302931.4000000004</v>
      </c>
      <c r="I16" s="44">
        <f>'1. Actual'!E16</f>
        <v>45421</v>
      </c>
      <c r="J16" s="24">
        <f t="shared" si="6"/>
        <v>40878.9</v>
      </c>
      <c r="K16" s="24">
        <f t="shared" si="7"/>
        <v>49963.100000000006</v>
      </c>
      <c r="L16" s="44">
        <f t="shared" si="8"/>
        <v>1592534</v>
      </c>
      <c r="M16" s="24">
        <f t="shared" si="9"/>
        <v>1433280.6</v>
      </c>
      <c r="N16" s="24">
        <f t="shared" si="10"/>
        <v>1751787.4000000001</v>
      </c>
      <c r="O16" s="26">
        <f t="shared" si="0"/>
        <v>110311</v>
      </c>
      <c r="P16" s="11">
        <f t="shared" si="11"/>
        <v>501040</v>
      </c>
    </row>
    <row r="17" spans="2:16" ht="16.2" thickBot="1">
      <c r="B17" s="52">
        <v>13</v>
      </c>
      <c r="C17" s="4">
        <f>'1. Actual'!C17</f>
        <v>211382</v>
      </c>
      <c r="D17" s="24">
        <f t="shared" si="1"/>
        <v>190243.80000000002</v>
      </c>
      <c r="E17" s="24">
        <f t="shared" si="2"/>
        <v>232520.2</v>
      </c>
      <c r="F17" s="4">
        <f t="shared" si="3"/>
        <v>2304956</v>
      </c>
      <c r="G17" s="24">
        <f t="shared" si="4"/>
        <v>2074460.4000000001</v>
      </c>
      <c r="H17" s="24">
        <f t="shared" si="5"/>
        <v>2535451.6</v>
      </c>
      <c r="I17" s="44">
        <f>'1. Actual'!E17</f>
        <v>121485</v>
      </c>
      <c r="J17" s="24">
        <f t="shared" si="6"/>
        <v>109336.5</v>
      </c>
      <c r="K17" s="24">
        <f t="shared" si="7"/>
        <v>133633.5</v>
      </c>
      <c r="L17" s="44">
        <f t="shared" si="8"/>
        <v>1714019</v>
      </c>
      <c r="M17" s="24">
        <f t="shared" si="9"/>
        <v>1542617.1</v>
      </c>
      <c r="N17" s="24">
        <f t="shared" si="10"/>
        <v>1885420.9000000001</v>
      </c>
      <c r="O17" s="26">
        <f t="shared" si="0"/>
        <v>89897</v>
      </c>
      <c r="P17" s="11">
        <f t="shared" si="11"/>
        <v>590937</v>
      </c>
    </row>
    <row r="18" spans="2:16" ht="16.2" thickBot="1">
      <c r="B18" s="52">
        <v>14</v>
      </c>
      <c r="C18" s="4">
        <f>'1. Actual'!C18</f>
        <v>58568</v>
      </c>
      <c r="D18" s="24">
        <f t="shared" si="1"/>
        <v>52711.200000000004</v>
      </c>
      <c r="E18" s="24">
        <f t="shared" si="2"/>
        <v>64424.800000000003</v>
      </c>
      <c r="F18" s="4">
        <f t="shared" si="3"/>
        <v>2363524</v>
      </c>
      <c r="G18" s="24">
        <f t="shared" si="4"/>
        <v>2127171.6</v>
      </c>
      <c r="H18" s="24">
        <f t="shared" si="5"/>
        <v>2599876.4000000004</v>
      </c>
      <c r="I18" s="44">
        <f>'1. Actual'!E18</f>
        <v>291414</v>
      </c>
      <c r="J18" s="24">
        <f t="shared" si="6"/>
        <v>262272.60000000003</v>
      </c>
      <c r="K18" s="24">
        <f t="shared" si="7"/>
        <v>320555.40000000002</v>
      </c>
      <c r="L18" s="44">
        <f t="shared" si="8"/>
        <v>2005433</v>
      </c>
      <c r="M18" s="24">
        <f t="shared" si="9"/>
        <v>1804889.7</v>
      </c>
      <c r="N18" s="24">
        <f t="shared" si="10"/>
        <v>2205976.3000000003</v>
      </c>
      <c r="O18" s="26">
        <f t="shared" si="0"/>
        <v>-232846</v>
      </c>
      <c r="P18" s="11">
        <f>SUM(P17+O18)</f>
        <v>358091</v>
      </c>
    </row>
    <row r="19" spans="2:16">
      <c r="C19" s="18"/>
      <c r="I19" s="18"/>
      <c r="O19" s="19"/>
    </row>
  </sheetData>
  <scenarios current="0" show="0">
    <scenario name="Dt" locked="1" count="2" user="Damian Tolson" comment="Created by Damian Tolson on 27/08/2018">
      <inputCells r="C5" val="-0.2" numFmtId="164"/>
      <inputCells r="I5" val="4480" numFmtId="164"/>
    </scenario>
  </scenarios>
  <mergeCells count="3">
    <mergeCell ref="I3:N3"/>
    <mergeCell ref="O3:P3"/>
    <mergeCell ref="C3:H3"/>
  </mergeCells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24EC3-23BE-4D67-9635-6CCBE1C3287F}">
  <dimension ref="B1:P22"/>
  <sheetViews>
    <sheetView zoomScale="130" zoomScaleNormal="130" workbookViewId="0">
      <selection activeCell="E5" sqref="E5"/>
    </sheetView>
  </sheetViews>
  <sheetFormatPr defaultRowHeight="14.4"/>
  <cols>
    <col min="1" max="1" width="2.21875" customWidth="1"/>
    <col min="2" max="2" width="21.77734375" customWidth="1"/>
    <col min="3" max="3" width="20.77734375" customWidth="1"/>
    <col min="4" max="4" width="19.21875" customWidth="1"/>
    <col min="5" max="5" width="20.77734375" customWidth="1"/>
    <col min="6" max="6" width="21" customWidth="1"/>
    <col min="7" max="7" width="19.5546875" customWidth="1"/>
    <col min="8" max="8" width="20" customWidth="1"/>
    <col min="9" max="9" width="21.21875" customWidth="1"/>
    <col min="10" max="10" width="14.5546875" style="25" customWidth="1"/>
    <col min="11" max="11" width="13.21875" customWidth="1"/>
    <col min="12" max="12" width="20.21875" customWidth="1"/>
    <col min="13" max="13" width="13.44140625" style="25" customWidth="1"/>
    <col min="14" max="14" width="13.21875" customWidth="1"/>
    <col min="15" max="15" width="18.5546875" customWidth="1"/>
    <col min="16" max="16" width="16.77734375" customWidth="1"/>
  </cols>
  <sheetData>
    <row r="1" spans="2:16" ht="13.5" customHeight="1" thickBot="1"/>
    <row r="2" spans="2:16" ht="52.5" customHeight="1" thickBot="1">
      <c r="B2" s="9" t="s">
        <v>6</v>
      </c>
      <c r="C2" s="6"/>
      <c r="D2" s="6"/>
      <c r="E2" s="6"/>
      <c r="F2" s="6"/>
      <c r="G2" s="6"/>
      <c r="H2" s="6"/>
      <c r="I2" s="6"/>
      <c r="J2" s="20"/>
      <c r="K2" s="6"/>
      <c r="L2" s="7"/>
      <c r="M2" s="20"/>
      <c r="N2" s="6"/>
      <c r="O2" s="8"/>
      <c r="P2" s="7"/>
    </row>
    <row r="3" spans="2:16" ht="24" thickBot="1">
      <c r="B3" s="23" t="s">
        <v>5</v>
      </c>
      <c r="C3" s="54" t="s">
        <v>1</v>
      </c>
      <c r="D3" s="55"/>
      <c r="E3" s="50" t="s">
        <v>2</v>
      </c>
      <c r="F3" s="51"/>
      <c r="G3" s="56" t="s">
        <v>7</v>
      </c>
      <c r="H3" s="57"/>
      <c r="J3"/>
      <c r="M3"/>
    </row>
    <row r="4" spans="2:16" ht="39.75" customHeight="1" thickBot="1">
      <c r="B4" s="22"/>
      <c r="C4" s="46" t="s">
        <v>3</v>
      </c>
      <c r="D4" s="47" t="s">
        <v>4</v>
      </c>
      <c r="E4" s="48" t="s">
        <v>3</v>
      </c>
      <c r="F4" s="49" t="s">
        <v>4</v>
      </c>
      <c r="G4" s="27" t="s">
        <v>3</v>
      </c>
      <c r="H4" s="53" t="s">
        <v>4</v>
      </c>
      <c r="J4"/>
      <c r="M4"/>
    </row>
    <row r="5" spans="2:16" ht="15.75" customHeight="1" thickBot="1">
      <c r="B5" s="52">
        <v>1</v>
      </c>
      <c r="C5" s="4">
        <f>'2. Optimistic Pessimistic'!D5</f>
        <v>98248.5</v>
      </c>
      <c r="D5" s="4">
        <f>C5</f>
        <v>98248.5</v>
      </c>
      <c r="E5" s="44">
        <f>'2. Optimistic Pessimistic'!K5</f>
        <v>2948.0000000000005</v>
      </c>
      <c r="F5" s="44">
        <f>E5</f>
        <v>2948.0000000000005</v>
      </c>
      <c r="G5" s="26">
        <f t="shared" ref="G5:G21" si="0">C5-E5</f>
        <v>95300.5</v>
      </c>
      <c r="H5" s="10">
        <f>G5</f>
        <v>95300.5</v>
      </c>
      <c r="J5"/>
      <c r="M5"/>
    </row>
    <row r="6" spans="2:16" ht="15.75" customHeight="1" thickBot="1">
      <c r="B6" s="52">
        <v>2</v>
      </c>
      <c r="C6" s="4">
        <f>'2. Optimistic Pessimistic'!D6</f>
        <v>335451.60000000003</v>
      </c>
      <c r="D6" s="4">
        <f t="shared" ref="D6:D21" si="1">SUM(C6+D5)</f>
        <v>433700.10000000003</v>
      </c>
      <c r="E6" s="44">
        <f>'2. Optimistic Pessimistic'!K6</f>
        <v>11220</v>
      </c>
      <c r="F6" s="44">
        <f t="shared" ref="F6:F18" si="2">SUM(E6+F5)</f>
        <v>14168</v>
      </c>
      <c r="G6" s="26">
        <f t="shared" si="0"/>
        <v>324231.60000000003</v>
      </c>
      <c r="H6" s="10">
        <f>SUM(H5+G6)</f>
        <v>419532.10000000003</v>
      </c>
      <c r="J6"/>
      <c r="M6"/>
    </row>
    <row r="7" spans="2:16" ht="16.2" thickBot="1">
      <c r="B7" s="52">
        <v>3</v>
      </c>
      <c r="C7" s="4">
        <f>'2. Optimistic Pessimistic'!D7</f>
        <v>50344.200000000004</v>
      </c>
      <c r="D7" s="4">
        <f t="shared" si="1"/>
        <v>484044.30000000005</v>
      </c>
      <c r="E7" s="44">
        <f>'2. Optimistic Pessimistic'!K7</f>
        <v>72930</v>
      </c>
      <c r="F7" s="44">
        <f t="shared" si="2"/>
        <v>87098</v>
      </c>
      <c r="G7" s="26">
        <f t="shared" si="0"/>
        <v>-22585.799999999996</v>
      </c>
      <c r="H7" s="10">
        <f t="shared" ref="H7:H17" si="3">SUM(H6+G7)</f>
        <v>396946.30000000005</v>
      </c>
      <c r="J7"/>
      <c r="M7"/>
    </row>
    <row r="8" spans="2:16" ht="16.2" thickBot="1">
      <c r="B8" s="52">
        <v>4</v>
      </c>
      <c r="C8" s="4">
        <f>'2. Optimistic Pessimistic'!D8</f>
        <v>124759.8</v>
      </c>
      <c r="D8" s="4">
        <f t="shared" si="1"/>
        <v>608804.10000000009</v>
      </c>
      <c r="E8" s="44">
        <f>'2. Optimistic Pessimistic'!K8</f>
        <v>86130</v>
      </c>
      <c r="F8" s="44">
        <f t="shared" si="2"/>
        <v>173228</v>
      </c>
      <c r="G8" s="26">
        <f t="shared" si="0"/>
        <v>38629.800000000003</v>
      </c>
      <c r="H8" s="10">
        <f t="shared" si="3"/>
        <v>435576.10000000003</v>
      </c>
      <c r="J8"/>
      <c r="M8"/>
    </row>
    <row r="9" spans="2:16" ht="16.2" thickBot="1">
      <c r="B9" s="52">
        <v>5</v>
      </c>
      <c r="C9" s="4">
        <f>'2. Optimistic Pessimistic'!D9</f>
        <v>534887.1</v>
      </c>
      <c r="D9" s="4">
        <f t="shared" si="1"/>
        <v>1143691.2000000002</v>
      </c>
      <c r="E9" s="44">
        <f>'2. Optimistic Pessimistic'!K9</f>
        <v>314419.60000000003</v>
      </c>
      <c r="F9" s="44">
        <f t="shared" si="2"/>
        <v>487647.60000000003</v>
      </c>
      <c r="G9" s="26">
        <f t="shared" si="0"/>
        <v>220467.49999999994</v>
      </c>
      <c r="H9" s="10">
        <f t="shared" si="3"/>
        <v>656043.6</v>
      </c>
      <c r="J9"/>
      <c r="M9"/>
    </row>
    <row r="10" spans="2:16" ht="16.2" thickBot="1">
      <c r="B10" s="52">
        <v>6</v>
      </c>
      <c r="C10" s="4">
        <f>'2. Optimistic Pessimistic'!D10</f>
        <v>83701.8</v>
      </c>
      <c r="D10" s="4">
        <f t="shared" si="1"/>
        <v>1227393.0000000002</v>
      </c>
      <c r="E10" s="44">
        <f>'2. Optimistic Pessimistic'!K10</f>
        <v>449398.4</v>
      </c>
      <c r="F10" s="44">
        <f t="shared" si="2"/>
        <v>937046</v>
      </c>
      <c r="G10" s="26">
        <f t="shared" si="0"/>
        <v>-365696.60000000003</v>
      </c>
      <c r="H10" s="10">
        <f t="shared" si="3"/>
        <v>290346.99999999994</v>
      </c>
      <c r="J10"/>
      <c r="L10" t="s">
        <v>8</v>
      </c>
      <c r="M10"/>
    </row>
    <row r="11" spans="2:16" ht="16.2" thickBot="1">
      <c r="B11" s="52">
        <v>7</v>
      </c>
      <c r="C11" s="4">
        <f>'2. Optimistic Pessimistic'!D11</f>
        <v>97585.2</v>
      </c>
      <c r="D11" s="4">
        <f t="shared" si="1"/>
        <v>1324978.2000000002</v>
      </c>
      <c r="E11" s="44">
        <f>'2. Optimistic Pessimistic'!K11</f>
        <v>189145.00000000003</v>
      </c>
      <c r="F11" s="44">
        <f t="shared" si="2"/>
        <v>1126191</v>
      </c>
      <c r="G11" s="26">
        <f t="shared" si="0"/>
        <v>-91559.800000000032</v>
      </c>
      <c r="H11" s="10">
        <f t="shared" si="3"/>
        <v>198787.1999999999</v>
      </c>
      <c r="J11"/>
      <c r="M11"/>
    </row>
    <row r="12" spans="2:16" ht="16.2" thickBot="1">
      <c r="B12" s="52">
        <v>8</v>
      </c>
      <c r="C12" s="4">
        <f>'2. Optimistic Pessimistic'!D12</f>
        <v>231863.4</v>
      </c>
      <c r="D12" s="4">
        <f t="shared" si="1"/>
        <v>1556841.6</v>
      </c>
      <c r="E12" s="44">
        <f>'2. Optimistic Pessimistic'!K12</f>
        <v>135954.5</v>
      </c>
      <c r="F12" s="44">
        <f t="shared" si="2"/>
        <v>1262145.5</v>
      </c>
      <c r="G12" s="26">
        <f t="shared" si="0"/>
        <v>95908.9</v>
      </c>
      <c r="H12" s="10">
        <f t="shared" si="3"/>
        <v>294696.09999999986</v>
      </c>
      <c r="J12"/>
      <c r="M12"/>
    </row>
    <row r="13" spans="2:16" ht="16.2" thickBot="1">
      <c r="B13" s="52">
        <v>9</v>
      </c>
      <c r="C13" s="4">
        <f>'2. Optimistic Pessimistic'!D13</f>
        <v>101569.5</v>
      </c>
      <c r="D13" s="4">
        <f t="shared" si="1"/>
        <v>1658411.1</v>
      </c>
      <c r="E13" s="44">
        <f>'2. Optimistic Pessimistic'!K13</f>
        <v>108248.8</v>
      </c>
      <c r="F13" s="44">
        <f t="shared" si="2"/>
        <v>1370394.3</v>
      </c>
      <c r="G13" s="26">
        <f t="shared" si="0"/>
        <v>-6679.3000000000029</v>
      </c>
      <c r="H13" s="10">
        <f t="shared" si="3"/>
        <v>288016.79999999987</v>
      </c>
      <c r="J13"/>
      <c r="M13"/>
    </row>
    <row r="14" spans="2:16" ht="16.2" thickBot="1">
      <c r="B14" s="52">
        <v>10</v>
      </c>
      <c r="C14" s="4">
        <f>'2. Optimistic Pessimistic'!D14</f>
        <v>69552.900000000009</v>
      </c>
      <c r="D14" s="4">
        <f t="shared" si="1"/>
        <v>1727964</v>
      </c>
      <c r="E14" s="44">
        <f>'2. Optimistic Pessimistic'!K14</f>
        <v>274468.7</v>
      </c>
      <c r="F14" s="44">
        <f t="shared" si="2"/>
        <v>1644863</v>
      </c>
      <c r="G14" s="26">
        <f t="shared" si="0"/>
        <v>-204915.8</v>
      </c>
      <c r="H14" s="10">
        <f t="shared" si="3"/>
        <v>83100.999999999884</v>
      </c>
      <c r="J14"/>
      <c r="M14"/>
    </row>
    <row r="15" spans="2:16" ht="16.2" thickBot="1">
      <c r="B15" s="52">
        <v>11</v>
      </c>
      <c r="C15" s="4">
        <f>'2. Optimistic Pessimistic'!D15</f>
        <v>16093.800000000001</v>
      </c>
      <c r="D15" s="4">
        <f t="shared" si="1"/>
        <v>1744057.8</v>
      </c>
      <c r="E15" s="44">
        <f>'2. Optimistic Pessimistic'!K15</f>
        <v>56961.3</v>
      </c>
      <c r="F15" s="44">
        <f t="shared" si="2"/>
        <v>1701824.3</v>
      </c>
      <c r="G15" s="26">
        <f t="shared" si="0"/>
        <v>-40867.5</v>
      </c>
      <c r="H15" s="10">
        <f t="shared" si="3"/>
        <v>42233.499999999884</v>
      </c>
      <c r="J15"/>
      <c r="M15"/>
    </row>
    <row r="16" spans="2:16" ht="16.2" thickBot="1">
      <c r="B16" s="52">
        <v>12</v>
      </c>
      <c r="C16" s="4">
        <f>'2. Optimistic Pessimistic'!D16</f>
        <v>140158.80000000002</v>
      </c>
      <c r="D16" s="4">
        <f t="shared" si="1"/>
        <v>1884216.6</v>
      </c>
      <c r="E16" s="44">
        <f>'2. Optimistic Pessimistic'!K16</f>
        <v>49963.100000000006</v>
      </c>
      <c r="F16" s="44">
        <f t="shared" si="2"/>
        <v>1751787.4000000001</v>
      </c>
      <c r="G16" s="26">
        <f t="shared" si="0"/>
        <v>90195.700000000012</v>
      </c>
      <c r="H16" s="10">
        <f t="shared" si="3"/>
        <v>132429.1999999999</v>
      </c>
      <c r="J16"/>
      <c r="M16"/>
    </row>
    <row r="17" spans="2:15" ht="16.2" thickBot="1">
      <c r="B17" s="52">
        <v>13</v>
      </c>
      <c r="C17" s="4">
        <f>'2. Optimistic Pessimistic'!D17</f>
        <v>190243.80000000002</v>
      </c>
      <c r="D17" s="4">
        <f t="shared" si="1"/>
        <v>2074460.4000000001</v>
      </c>
      <c r="E17" s="44">
        <f>'2. Optimistic Pessimistic'!K17</f>
        <v>133633.5</v>
      </c>
      <c r="F17" s="44">
        <f t="shared" si="2"/>
        <v>1885420.9000000001</v>
      </c>
      <c r="G17" s="26">
        <f t="shared" si="0"/>
        <v>56610.300000000017</v>
      </c>
      <c r="H17" s="10">
        <f t="shared" si="3"/>
        <v>189039.49999999991</v>
      </c>
      <c r="J17"/>
      <c r="M17"/>
    </row>
    <row r="18" spans="2:15" ht="16.2" thickBot="1">
      <c r="B18" s="52">
        <v>14</v>
      </c>
      <c r="C18" s="4">
        <f>'2. Optimistic Pessimistic'!D18</f>
        <v>52711.200000000004</v>
      </c>
      <c r="D18" s="4">
        <f t="shared" si="1"/>
        <v>2127171.6</v>
      </c>
      <c r="E18" s="44">
        <f>'2. Optimistic Pessimistic'!K18</f>
        <v>320555.40000000002</v>
      </c>
      <c r="F18" s="44">
        <f t="shared" si="2"/>
        <v>2205976.3000000003</v>
      </c>
      <c r="G18" s="26">
        <f t="shared" si="0"/>
        <v>-267844.2</v>
      </c>
      <c r="H18" s="10">
        <f>SUM(H17+G18)</f>
        <v>-78804.700000000099</v>
      </c>
      <c r="J18"/>
      <c r="M18"/>
    </row>
    <row r="19" spans="2:15" ht="16.2" thickBot="1">
      <c r="B19" s="60">
        <v>15</v>
      </c>
      <c r="C19" s="61"/>
      <c r="D19" s="61">
        <f t="shared" si="1"/>
        <v>2127171.6</v>
      </c>
      <c r="E19" s="62"/>
      <c r="F19" s="62">
        <f t="shared" ref="F19:F21" si="4">SUM(E19+F18)</f>
        <v>2205976.3000000003</v>
      </c>
      <c r="G19" s="63">
        <f t="shared" si="0"/>
        <v>0</v>
      </c>
      <c r="H19" s="64">
        <f t="shared" ref="H19:H21" si="5">SUM(H18+G19)</f>
        <v>-78804.700000000099</v>
      </c>
      <c r="J19"/>
      <c r="M19"/>
    </row>
    <row r="20" spans="2:15" ht="16.2" thickBot="1">
      <c r="B20" s="60">
        <v>16</v>
      </c>
      <c r="C20" s="61"/>
      <c r="D20" s="61">
        <f t="shared" si="1"/>
        <v>2127171.6</v>
      </c>
      <c r="E20" s="62"/>
      <c r="F20" s="62">
        <f t="shared" si="4"/>
        <v>2205976.3000000003</v>
      </c>
      <c r="G20" s="63">
        <f t="shared" si="0"/>
        <v>0</v>
      </c>
      <c r="H20" s="64">
        <f t="shared" si="5"/>
        <v>-78804.700000000099</v>
      </c>
      <c r="J20"/>
      <c r="M20"/>
    </row>
    <row r="21" spans="2:15" ht="16.2" thickBot="1">
      <c r="B21" s="60">
        <v>17</v>
      </c>
      <c r="C21" s="61"/>
      <c r="D21" s="61">
        <f t="shared" si="1"/>
        <v>2127171.6</v>
      </c>
      <c r="E21" s="62"/>
      <c r="F21" s="62">
        <f t="shared" si="4"/>
        <v>2205976.3000000003</v>
      </c>
      <c r="G21" s="63">
        <f t="shared" si="0"/>
        <v>0</v>
      </c>
      <c r="H21" s="64">
        <f t="shared" si="5"/>
        <v>-78804.700000000099</v>
      </c>
      <c r="J21"/>
      <c r="M21"/>
    </row>
    <row r="22" spans="2:15">
      <c r="C22" s="18"/>
      <c r="I22" s="18"/>
      <c r="O22" s="19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924C627CD73874BB2BAF16316F0BA90" ma:contentTypeVersion="22" ma:contentTypeDescription="Create a new document." ma:contentTypeScope="" ma:versionID="99944a24c70321c5efda6eda320baa57">
  <xsd:schema xmlns:xsd="http://www.w3.org/2001/XMLSchema" xmlns:xs="http://www.w3.org/2001/XMLSchema" xmlns:p="http://schemas.microsoft.com/office/2006/metadata/properties" xmlns:ns2="2ef592a5-9a49-4301-898b-75e239aea7a9" xmlns:ns3="a49d968f-3470-46c7-b45e-0bee092c7a4e" targetNamespace="http://schemas.microsoft.com/office/2006/metadata/properties" ma:root="true" ma:fieldsID="84d13b92028e4075eb0d10e0b1ab4703" ns2:_="" ns3:_="">
    <xsd:import namespace="2ef592a5-9a49-4301-898b-75e239aea7a9"/>
    <xsd:import namespace="a49d968f-3470-46c7-b45e-0bee092c7a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_Flow_SignoffStatus" minOccurs="0"/>
                <xsd:element ref="ns3:TaxCatchAll" minOccurs="0"/>
                <xsd:element ref="ns2:lcf76f155ced4ddcb4097134ff3c332f" minOccurs="0"/>
                <xsd:element ref="ns2:Hyperlin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592a5-9a49-4301-898b-75e239aea7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_Flow_SignoffStatus" ma:index="21" nillable="true" ma:displayName="Sign-off status" ma:internalName="Sign_x002d_off_x0020_status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dcd7462e-62a1-445b-83df-7bbe39f9dfb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Hyperlink" ma:index="25" nillable="true" ma:displayName="Hyperlink" ma:format="Hyperlink" ma:internalName="Hyper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9d968f-3470-46c7-b45e-0bee092c7a4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64728296-57c9-4ab6-b8f9-18546fd08432}" ma:internalName="TaxCatchAll" ma:showField="CatchAllData" ma:web="a49d968f-3470-46c7-b45e-0bee092c7a4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ef592a5-9a49-4301-898b-75e239aea7a9">
      <Terms xmlns="http://schemas.microsoft.com/office/infopath/2007/PartnerControls"/>
    </lcf76f155ced4ddcb4097134ff3c332f>
    <TaxCatchAll xmlns="a49d968f-3470-46c7-b45e-0bee092c7a4e" xsi:nil="true"/>
    <_Flow_SignoffStatus xmlns="2ef592a5-9a49-4301-898b-75e239aea7a9" xsi:nil="true"/>
    <Hyperlink xmlns="2ef592a5-9a49-4301-898b-75e239aea7a9">
      <Url xsi:nil="true"/>
      <Description xsi:nil="true"/>
    </Hyperlink>
  </documentManagement>
</p:properties>
</file>

<file path=customXml/itemProps1.xml><?xml version="1.0" encoding="utf-8"?>
<ds:datastoreItem xmlns:ds="http://schemas.openxmlformats.org/officeDocument/2006/customXml" ds:itemID="{EE2FCAD9-52A9-490D-A9C7-A08CD4C5D3F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74CB84-78A4-4E58-91E6-00CAC33EE7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f592a5-9a49-4301-898b-75e239aea7a9"/>
    <ds:schemaRef ds:uri="a49d968f-3470-46c7-b45e-0bee092c7a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78B8945-B521-4868-86D6-A084CCF0A1D3}">
  <ds:schemaRefs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terms/"/>
    <ds:schemaRef ds:uri="2ef592a5-9a49-4301-898b-75e239aea7a9"/>
    <ds:schemaRef ds:uri="http://purl.org/dc/elements/1.1/"/>
    <ds:schemaRef ds:uri="http://www.w3.org/XML/1998/namespace"/>
    <ds:schemaRef ds:uri="http://schemas.openxmlformats.org/package/2006/metadata/core-properties"/>
    <ds:schemaRef ds:uri="a49d968f-3470-46c7-b45e-0bee092c7a4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 Actual</vt:lpstr>
      <vt:lpstr>2. Optimistic Pessimistic</vt:lpstr>
      <vt:lpstr>3. Forecast Time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 Tolson</dc:creator>
  <cp:lastModifiedBy>Darren Wallbank</cp:lastModifiedBy>
  <dcterms:created xsi:type="dcterms:W3CDTF">2018-08-26T12:47:08Z</dcterms:created>
  <dcterms:modified xsi:type="dcterms:W3CDTF">2024-11-21T22:04:39Z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0x0101009924C627CD73874BB2BAF16316F0BA90</vt:lpwstr>
  </property>
  <property fmtid="{D5CDD505-2E9C-101B-9397-08002B2CF9AE}" pid="3" name="Order">
    <vt:r8>114077600</vt:r8>
  </property>
  <property fmtid="{D5CDD505-2E9C-101B-9397-08002B2CF9AE}" pid="4" name="MSIP_Label_c96ed6d7-747c-41fd-b042-ff14484edc24_Enabled">
    <vt:lpwstr>true</vt:lpwstr>
  </property>
  <property fmtid="{D5CDD505-2E9C-101B-9397-08002B2CF9AE}" pid="5" name="MSIP_Label_c96ed6d7-747c-41fd-b042-ff14484edc24_SetDate">
    <vt:lpwstr>2022-10-11T23:45:12Z</vt:lpwstr>
  </property>
  <property fmtid="{D5CDD505-2E9C-101B-9397-08002B2CF9AE}" pid="6" name="MSIP_Label_c96ed6d7-747c-41fd-b042-ff14484edc24_Method">
    <vt:lpwstr>Standard</vt:lpwstr>
  </property>
  <property fmtid="{D5CDD505-2E9C-101B-9397-08002B2CF9AE}" pid="7" name="MSIP_Label_c96ed6d7-747c-41fd-b042-ff14484edc24_Name">
    <vt:lpwstr>defa4170-0d19-0005-0004-bc88714345d2</vt:lpwstr>
  </property>
  <property fmtid="{D5CDD505-2E9C-101B-9397-08002B2CF9AE}" pid="8" name="MSIP_Label_c96ed6d7-747c-41fd-b042-ff14484edc24_SiteId">
    <vt:lpwstr>6a425d0d-58f2-4e36-8689-10002b2ec567</vt:lpwstr>
  </property>
  <property fmtid="{D5CDD505-2E9C-101B-9397-08002B2CF9AE}" pid="9" name="MSIP_Label_c96ed6d7-747c-41fd-b042-ff14484edc24_ActionId">
    <vt:lpwstr>52519ac4-1de9-47ba-b0a5-4382c8dfb811</vt:lpwstr>
  </property>
  <property fmtid="{D5CDD505-2E9C-101B-9397-08002B2CF9AE}" pid="10" name="MSIP_Label_c96ed6d7-747c-41fd-b042-ff14484edc24_ContentBits">
    <vt:lpwstr>0</vt:lpwstr>
  </property>
  <property fmtid="{D5CDD505-2E9C-101B-9397-08002B2CF9AE}" pid="11" name="MediaServiceImageTags">
    <vt:lpwstr/>
  </property>
</Properties>
</file>